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com.sharepoint.com/sites/2023prcactualizacintarifasreguladas/Documentos compartidos/Documento Amarillo/Publicación/"/>
    </mc:Choice>
  </mc:AlternateContent>
  <xr:revisionPtr revIDLastSave="10" documentId="8_{DD17CD02-B83C-4916-B2ED-EF13F02D4349}" xr6:coauthVersionLast="47" xr6:coauthVersionMax="47" xr10:uidLastSave="{54632604-842B-4CD3-B2ED-CBF00A7A412A}"/>
  <bookViews>
    <workbookView xWindow="28690" yWindow="-110" windowWidth="29020" windowHeight="15700" activeTab="3" xr2:uid="{988F6623-1EBB-ED42-A84B-D722378A66DE}"/>
  </bookViews>
  <sheets>
    <sheet name="Índice" sheetId="7" r:id="rId1"/>
    <sheet name="Variables" sheetId="1" r:id="rId2"/>
    <sheet name="Base_enero2021" sheetId="9" r:id="rId3"/>
    <sheet name="Base_enero2023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0" l="1"/>
  <c r="K28" i="10"/>
  <c r="K27" i="10"/>
  <c r="K21" i="10"/>
  <c r="K20" i="10"/>
  <c r="K19" i="10"/>
  <c r="K15" i="10"/>
  <c r="K14" i="10"/>
  <c r="K13" i="10"/>
  <c r="K12" i="10"/>
  <c r="K11" i="10"/>
  <c r="K34" i="9"/>
  <c r="K33" i="9"/>
  <c r="K30" i="9"/>
  <c r="K29" i="9"/>
  <c r="K26" i="9"/>
  <c r="K25" i="9"/>
  <c r="K22" i="9"/>
  <c r="K21" i="9"/>
  <c r="K19" i="9"/>
  <c r="K18" i="9"/>
  <c r="K17" i="9"/>
  <c r="K13" i="9"/>
  <c r="K12" i="9"/>
  <c r="K11" i="9"/>
  <c r="K31" i="9"/>
  <c r="I15" i="10"/>
  <c r="I29" i="10"/>
  <c r="I25" i="10"/>
  <c r="I21" i="10"/>
  <c r="I17" i="10"/>
  <c r="I13" i="10"/>
  <c r="I9" i="10"/>
  <c r="I31" i="9"/>
  <c r="I21" i="9"/>
  <c r="I17" i="9"/>
  <c r="I15" i="9"/>
  <c r="I31" i="10"/>
  <c r="I11" i="10"/>
  <c r="W35" i="10"/>
  <c r="P35" i="10"/>
  <c r="G35" i="10"/>
  <c r="D35" i="10"/>
  <c r="AC34" i="10"/>
  <c r="Z34" i="10"/>
  <c r="W34" i="10"/>
  <c r="P34" i="10"/>
  <c r="K34" i="10"/>
  <c r="I34" i="10"/>
  <c r="G34" i="10"/>
  <c r="D34" i="10"/>
  <c r="AC33" i="10"/>
  <c r="Z33" i="10"/>
  <c r="W33" i="10"/>
  <c r="P33" i="10"/>
  <c r="K33" i="10"/>
  <c r="G33" i="10"/>
  <c r="D33" i="10"/>
  <c r="AC32" i="10"/>
  <c r="Z32" i="10"/>
  <c r="W32" i="10"/>
  <c r="P32" i="10"/>
  <c r="K32" i="10"/>
  <c r="G32" i="10"/>
  <c r="D32" i="10"/>
  <c r="AC31" i="10"/>
  <c r="Z31" i="10"/>
  <c r="W31" i="10"/>
  <c r="P31" i="10"/>
  <c r="K31" i="10"/>
  <c r="G31" i="10"/>
  <c r="D31" i="10"/>
  <c r="AC30" i="10"/>
  <c r="Z30" i="10"/>
  <c r="W30" i="10"/>
  <c r="P30" i="10"/>
  <c r="K30" i="10"/>
  <c r="G30" i="10"/>
  <c r="D30" i="10"/>
  <c r="AC29" i="10"/>
  <c r="Z29" i="10"/>
  <c r="W29" i="10"/>
  <c r="P29" i="10"/>
  <c r="G29" i="10"/>
  <c r="D29" i="10"/>
  <c r="AC28" i="10"/>
  <c r="Z28" i="10"/>
  <c r="W28" i="10"/>
  <c r="P28" i="10"/>
  <c r="I28" i="10"/>
  <c r="G28" i="10"/>
  <c r="D28" i="10"/>
  <c r="AC27" i="10"/>
  <c r="Z27" i="10"/>
  <c r="W27" i="10"/>
  <c r="P27" i="10"/>
  <c r="Q27" i="10" s="1"/>
  <c r="G27" i="10"/>
  <c r="D27" i="10"/>
  <c r="AC26" i="10"/>
  <c r="Z26" i="10"/>
  <c r="W26" i="10"/>
  <c r="P26" i="10"/>
  <c r="K26" i="10"/>
  <c r="I26" i="10"/>
  <c r="G26" i="10"/>
  <c r="D26" i="10"/>
  <c r="AC25" i="10"/>
  <c r="Z25" i="10"/>
  <c r="W25" i="10"/>
  <c r="P25" i="10"/>
  <c r="K25" i="10"/>
  <c r="G25" i="10"/>
  <c r="D25" i="10"/>
  <c r="AC24" i="10"/>
  <c r="Z24" i="10"/>
  <c r="W24" i="10"/>
  <c r="P24" i="10"/>
  <c r="K24" i="10"/>
  <c r="G24" i="10"/>
  <c r="D24" i="10"/>
  <c r="AC23" i="10"/>
  <c r="Z23" i="10"/>
  <c r="W23" i="10"/>
  <c r="P23" i="10"/>
  <c r="K23" i="10"/>
  <c r="G23" i="10"/>
  <c r="D23" i="10"/>
  <c r="AC22" i="10"/>
  <c r="Z22" i="10"/>
  <c r="W22" i="10"/>
  <c r="P22" i="10"/>
  <c r="K22" i="10"/>
  <c r="I22" i="10"/>
  <c r="G22" i="10"/>
  <c r="D22" i="10"/>
  <c r="AC21" i="10"/>
  <c r="Z21" i="10"/>
  <c r="W21" i="10"/>
  <c r="P21" i="10"/>
  <c r="G21" i="10"/>
  <c r="D21" i="10"/>
  <c r="Z20" i="10"/>
  <c r="W20" i="10"/>
  <c r="P20" i="10"/>
  <c r="I20" i="10"/>
  <c r="G20" i="10"/>
  <c r="D20" i="10"/>
  <c r="Z19" i="10"/>
  <c r="W19" i="10"/>
  <c r="P19" i="10"/>
  <c r="G19" i="10"/>
  <c r="D19" i="10"/>
  <c r="Z18" i="10"/>
  <c r="W18" i="10"/>
  <c r="P18" i="10"/>
  <c r="K18" i="10"/>
  <c r="G18" i="10"/>
  <c r="D18" i="10"/>
  <c r="Z17" i="10"/>
  <c r="W17" i="10"/>
  <c r="P17" i="10"/>
  <c r="K17" i="10"/>
  <c r="G17" i="10"/>
  <c r="D17" i="10"/>
  <c r="Z16" i="10"/>
  <c r="W16" i="10"/>
  <c r="P16" i="10"/>
  <c r="Q16" i="10" s="1"/>
  <c r="K16" i="10"/>
  <c r="G16" i="10"/>
  <c r="D16" i="10"/>
  <c r="Z15" i="10"/>
  <c r="W15" i="10"/>
  <c r="P15" i="10"/>
  <c r="G15" i="10"/>
  <c r="D15" i="10"/>
  <c r="Z14" i="10"/>
  <c r="W14" i="10"/>
  <c r="P14" i="10"/>
  <c r="G14" i="10"/>
  <c r="D14" i="10"/>
  <c r="AO13" i="10"/>
  <c r="Z13" i="10"/>
  <c r="W13" i="10"/>
  <c r="P13" i="10"/>
  <c r="G13" i="10"/>
  <c r="D13" i="10"/>
  <c r="AO12" i="10"/>
  <c r="Z12" i="10"/>
  <c r="W12" i="10"/>
  <c r="P12" i="10"/>
  <c r="G12" i="10"/>
  <c r="D12" i="10"/>
  <c r="AO11" i="10"/>
  <c r="Z11" i="10"/>
  <c r="W11" i="10"/>
  <c r="P11" i="10"/>
  <c r="G11" i="10"/>
  <c r="D11" i="10"/>
  <c r="AO10" i="10"/>
  <c r="Z10" i="10"/>
  <c r="W10" i="10"/>
  <c r="P10" i="10"/>
  <c r="K10" i="10"/>
  <c r="G10" i="10"/>
  <c r="D10" i="10"/>
  <c r="W9" i="10"/>
  <c r="P9" i="10"/>
  <c r="Q9" i="10" s="1"/>
  <c r="K9" i="10"/>
  <c r="G9" i="10"/>
  <c r="D9" i="10"/>
  <c r="I33" i="9"/>
  <c r="I29" i="9"/>
  <c r="I25" i="9"/>
  <c r="I13" i="9"/>
  <c r="W35" i="9"/>
  <c r="P35" i="9"/>
  <c r="G35" i="9"/>
  <c r="D35" i="9"/>
  <c r="AC34" i="9"/>
  <c r="Z34" i="9"/>
  <c r="W34" i="9"/>
  <c r="P34" i="9"/>
  <c r="G34" i="9"/>
  <c r="D34" i="9"/>
  <c r="AC33" i="9"/>
  <c r="Z33" i="9"/>
  <c r="W33" i="9"/>
  <c r="P33" i="9"/>
  <c r="G33" i="9"/>
  <c r="D33" i="9"/>
  <c r="AC32" i="9"/>
  <c r="Z32" i="9"/>
  <c r="W32" i="9"/>
  <c r="P32" i="9"/>
  <c r="G32" i="9"/>
  <c r="D32" i="9"/>
  <c r="AC31" i="9"/>
  <c r="Z31" i="9"/>
  <c r="W31" i="9"/>
  <c r="P31" i="9"/>
  <c r="G31" i="9"/>
  <c r="D31" i="9"/>
  <c r="AC30" i="9"/>
  <c r="Z30" i="9"/>
  <c r="W30" i="9"/>
  <c r="P30" i="9"/>
  <c r="G30" i="9"/>
  <c r="D30" i="9"/>
  <c r="AC29" i="9"/>
  <c r="Z29" i="9"/>
  <c r="W29" i="9"/>
  <c r="P29" i="9"/>
  <c r="G29" i="9"/>
  <c r="D29" i="9"/>
  <c r="AC28" i="9"/>
  <c r="Z28" i="9"/>
  <c r="W28" i="9"/>
  <c r="P28" i="9"/>
  <c r="K28" i="9"/>
  <c r="G28" i="9"/>
  <c r="D28" i="9"/>
  <c r="AC27" i="9"/>
  <c r="Z27" i="9"/>
  <c r="W27" i="9"/>
  <c r="P27" i="9"/>
  <c r="G27" i="9"/>
  <c r="D27" i="9"/>
  <c r="AC26" i="9"/>
  <c r="Z26" i="9"/>
  <c r="W26" i="9"/>
  <c r="P26" i="9"/>
  <c r="G26" i="9"/>
  <c r="D26" i="9"/>
  <c r="AC25" i="9"/>
  <c r="Z25" i="9"/>
  <c r="W25" i="9"/>
  <c r="P25" i="9"/>
  <c r="G25" i="9"/>
  <c r="D25" i="9"/>
  <c r="AC24" i="9"/>
  <c r="Z24" i="9"/>
  <c r="W24" i="9"/>
  <c r="P24" i="9"/>
  <c r="G24" i="9"/>
  <c r="D24" i="9"/>
  <c r="AC23" i="9"/>
  <c r="Z23" i="9"/>
  <c r="W23" i="9"/>
  <c r="P23" i="9"/>
  <c r="G23" i="9"/>
  <c r="D23" i="9"/>
  <c r="AC22" i="9"/>
  <c r="Z22" i="9"/>
  <c r="W22" i="9"/>
  <c r="P22" i="9"/>
  <c r="G22" i="9"/>
  <c r="D22" i="9"/>
  <c r="AC21" i="9"/>
  <c r="Z21" i="9"/>
  <c r="W21" i="9"/>
  <c r="P21" i="9"/>
  <c r="G21" i="9"/>
  <c r="D21" i="9"/>
  <c r="Z20" i="9"/>
  <c r="W20" i="9"/>
  <c r="P20" i="9"/>
  <c r="G20" i="9"/>
  <c r="D20" i="9"/>
  <c r="Z19" i="9"/>
  <c r="W19" i="9"/>
  <c r="P19" i="9"/>
  <c r="G19" i="9"/>
  <c r="D19" i="9"/>
  <c r="Z18" i="9"/>
  <c r="W18" i="9"/>
  <c r="P18" i="9"/>
  <c r="G18" i="9"/>
  <c r="D18" i="9"/>
  <c r="Z17" i="9"/>
  <c r="W17" i="9"/>
  <c r="P17" i="9"/>
  <c r="G17" i="9"/>
  <c r="D17" i="9"/>
  <c r="Z16" i="9"/>
  <c r="W16" i="9"/>
  <c r="P16" i="9"/>
  <c r="G16" i="9"/>
  <c r="D16" i="9"/>
  <c r="Z15" i="9"/>
  <c r="W15" i="9"/>
  <c r="P15" i="9"/>
  <c r="G15" i="9"/>
  <c r="D15" i="9"/>
  <c r="Z14" i="9"/>
  <c r="W14" i="9"/>
  <c r="P14" i="9"/>
  <c r="I14" i="9"/>
  <c r="G14" i="9"/>
  <c r="D14" i="9"/>
  <c r="AO13" i="9"/>
  <c r="Z13" i="9"/>
  <c r="W13" i="9"/>
  <c r="P13" i="9"/>
  <c r="G13" i="9"/>
  <c r="D13" i="9"/>
  <c r="AO12" i="9"/>
  <c r="Z12" i="9"/>
  <c r="W12" i="9"/>
  <c r="P12" i="9"/>
  <c r="G12" i="9"/>
  <c r="D12" i="9"/>
  <c r="AO11" i="9"/>
  <c r="Z11" i="9"/>
  <c r="W11" i="9"/>
  <c r="P11" i="9"/>
  <c r="G11" i="9"/>
  <c r="D11" i="9"/>
  <c r="AO10" i="9"/>
  <c r="Z10" i="9"/>
  <c r="W10" i="9"/>
  <c r="P10" i="9"/>
  <c r="K10" i="9"/>
  <c r="I10" i="9"/>
  <c r="G10" i="9"/>
  <c r="D10" i="9"/>
  <c r="W9" i="9"/>
  <c r="P9" i="9"/>
  <c r="Q9" i="9" s="1"/>
  <c r="G9" i="9"/>
  <c r="D9" i="9"/>
  <c r="Q10" i="10" l="1"/>
  <c r="Q14" i="10"/>
  <c r="AD14" i="10" s="1"/>
  <c r="AF16" i="10"/>
  <c r="AD27" i="10"/>
  <c r="AD10" i="10"/>
  <c r="AG29" i="9"/>
  <c r="AG17" i="9"/>
  <c r="AG25" i="9"/>
  <c r="AI11" i="9"/>
  <c r="AG24" i="9"/>
  <c r="AG26" i="9"/>
  <c r="AI24" i="9"/>
  <c r="AH24" i="9"/>
  <c r="AG18" i="9"/>
  <c r="AD9" i="9"/>
  <c r="Q35" i="9"/>
  <c r="AI25" i="9"/>
  <c r="AH12" i="9"/>
  <c r="AI29" i="9"/>
  <c r="AI10" i="9"/>
  <c r="AH25" i="9"/>
  <c r="AH17" i="9"/>
  <c r="AI14" i="9"/>
  <c r="AE35" i="10"/>
  <c r="AD22" i="10"/>
  <c r="AD11" i="10"/>
  <c r="AD18" i="10"/>
  <c r="AF11" i="10"/>
  <c r="AF27" i="10"/>
  <c r="AF19" i="10"/>
  <c r="AE14" i="10"/>
  <c r="Q20" i="10"/>
  <c r="AD20" i="10" s="1"/>
  <c r="Q34" i="10"/>
  <c r="AG34" i="10" s="1"/>
  <c r="Q19" i="10"/>
  <c r="AD19" i="10" s="1"/>
  <c r="Q32" i="10"/>
  <c r="T32" i="10" s="1"/>
  <c r="AE16" i="10"/>
  <c r="AE21" i="10"/>
  <c r="AF18" i="10"/>
  <c r="AD16" i="10"/>
  <c r="AF10" i="10"/>
  <c r="Q11" i="10"/>
  <c r="AE11" i="10" s="1"/>
  <c r="Q23" i="10"/>
  <c r="AD23" i="10" s="1"/>
  <c r="Q30" i="10"/>
  <c r="AE30" i="10" s="1"/>
  <c r="AF23" i="10"/>
  <c r="AE18" i="10"/>
  <c r="AF15" i="10"/>
  <c r="AE10" i="10"/>
  <c r="S32" i="10"/>
  <c r="AF22" i="10"/>
  <c r="AF14" i="10"/>
  <c r="AG31" i="10"/>
  <c r="AF35" i="10"/>
  <c r="AG11" i="10"/>
  <c r="AE27" i="10"/>
  <c r="Q31" i="10"/>
  <c r="AD31" i="10" s="1"/>
  <c r="AD32" i="10"/>
  <c r="Q29" i="10"/>
  <c r="S29" i="10" s="1"/>
  <c r="AH9" i="10"/>
  <c r="AG9" i="10"/>
  <c r="AF9" i="10"/>
  <c r="U32" i="10"/>
  <c r="AI9" i="10"/>
  <c r="Q18" i="10"/>
  <c r="T18" i="10" s="1"/>
  <c r="Q21" i="10"/>
  <c r="AD21" i="10" s="1"/>
  <c r="T23" i="10"/>
  <c r="Q28" i="10"/>
  <c r="AH28" i="10" s="1"/>
  <c r="U16" i="10"/>
  <c r="AI11" i="10"/>
  <c r="AH11" i="10"/>
  <c r="S18" i="10"/>
  <c r="S16" i="10"/>
  <c r="Q17" i="10"/>
  <c r="S17" i="10" s="1"/>
  <c r="Q22" i="10"/>
  <c r="T22" i="10" s="1"/>
  <c r="Q25" i="10"/>
  <c r="AF25" i="10" s="1"/>
  <c r="AI31" i="10"/>
  <c r="T16" i="10"/>
  <c r="S10" i="10"/>
  <c r="Q12" i="10"/>
  <c r="AF12" i="10" s="1"/>
  <c r="Q24" i="10"/>
  <c r="S24" i="10" s="1"/>
  <c r="Q26" i="10"/>
  <c r="AH26" i="10" s="1"/>
  <c r="AD9" i="10"/>
  <c r="AH31" i="10"/>
  <c r="AE9" i="10"/>
  <c r="AI25" i="10"/>
  <c r="AH20" i="10"/>
  <c r="AI17" i="10"/>
  <c r="AG22" i="10"/>
  <c r="S9" i="10"/>
  <c r="T9" i="10"/>
  <c r="U18" i="10"/>
  <c r="T19" i="10"/>
  <c r="S12" i="10"/>
  <c r="U14" i="10"/>
  <c r="S14" i="10"/>
  <c r="T14" i="10"/>
  <c r="T11" i="10"/>
  <c r="U27" i="10"/>
  <c r="S27" i="10"/>
  <c r="T27" i="10"/>
  <c r="S21" i="10"/>
  <c r="T21" i="10"/>
  <c r="U9" i="10"/>
  <c r="S22" i="10"/>
  <c r="U26" i="10"/>
  <c r="U10" i="10"/>
  <c r="U23" i="10"/>
  <c r="T10" i="10"/>
  <c r="S31" i="10"/>
  <c r="U25" i="10"/>
  <c r="S23" i="10"/>
  <c r="U25" i="9"/>
  <c r="Q13" i="9"/>
  <c r="Q26" i="9"/>
  <c r="U26" i="9" s="1"/>
  <c r="Q21" i="9"/>
  <c r="AG21" i="9" s="1"/>
  <c r="Q25" i="9"/>
  <c r="U30" i="9"/>
  <c r="T25" i="9"/>
  <c r="AG9" i="9"/>
  <c r="Q28" i="9"/>
  <c r="T28" i="9" s="1"/>
  <c r="S25" i="9"/>
  <c r="Q19" i="9"/>
  <c r="AE19" i="9" s="1"/>
  <c r="U34" i="9"/>
  <c r="T13" i="9"/>
  <c r="Q16" i="9"/>
  <c r="AE16" i="9" s="1"/>
  <c r="Q34" i="9"/>
  <c r="S34" i="9" s="1"/>
  <c r="Q12" i="9"/>
  <c r="U12" i="9" s="1"/>
  <c r="Q18" i="9"/>
  <c r="AE18" i="9" s="1"/>
  <c r="Q33" i="9"/>
  <c r="S33" i="9" s="1"/>
  <c r="Q11" i="9"/>
  <c r="S11" i="9" s="1"/>
  <c r="Q15" i="9"/>
  <c r="AI15" i="9" s="1"/>
  <c r="AE9" i="9"/>
  <c r="Q17" i="9"/>
  <c r="T17" i="9" s="1"/>
  <c r="Q27" i="9"/>
  <c r="AF27" i="9" s="1"/>
  <c r="AI9" i="9"/>
  <c r="K16" i="9"/>
  <c r="K20" i="9"/>
  <c r="K27" i="9"/>
  <c r="K9" i="9"/>
  <c r="S9" i="9" s="1"/>
  <c r="K32" i="9"/>
  <c r="K14" i="9"/>
  <c r="K23" i="9"/>
  <c r="K15" i="9"/>
  <c r="S15" i="9" s="1"/>
  <c r="K24" i="9"/>
  <c r="Q23" i="9"/>
  <c r="AF23" i="9" s="1"/>
  <c r="Q31" i="9"/>
  <c r="AG31" i="9" s="1"/>
  <c r="Q30" i="9"/>
  <c r="AE12" i="9"/>
  <c r="Q10" i="9"/>
  <c r="T10" i="9" s="1"/>
  <c r="Q24" i="9"/>
  <c r="AE24" i="9" s="1"/>
  <c r="Q32" i="9"/>
  <c r="AF32" i="9" s="1"/>
  <c r="Q22" i="9"/>
  <c r="U22" i="9" s="1"/>
  <c r="Q20" i="9"/>
  <c r="AD20" i="9" s="1"/>
  <c r="Q29" i="9"/>
  <c r="T29" i="9" s="1"/>
  <c r="I12" i="10"/>
  <c r="I33" i="10"/>
  <c r="I19" i="10"/>
  <c r="I23" i="10"/>
  <c r="AH23" i="10" s="1"/>
  <c r="I24" i="10"/>
  <c r="I32" i="10"/>
  <c r="I27" i="10"/>
  <c r="AI27" i="10" s="1"/>
  <c r="I10" i="10"/>
  <c r="AI10" i="10" s="1"/>
  <c r="I14" i="10"/>
  <c r="AI14" i="10" s="1"/>
  <c r="I16" i="10"/>
  <c r="AI16" i="10" s="1"/>
  <c r="I18" i="10"/>
  <c r="I30" i="10"/>
  <c r="Q35" i="10"/>
  <c r="AD35" i="10" s="1"/>
  <c r="Q13" i="10"/>
  <c r="U13" i="10" s="1"/>
  <c r="Q15" i="10"/>
  <c r="AD15" i="10" s="1"/>
  <c r="Q33" i="10"/>
  <c r="U33" i="10" s="1"/>
  <c r="I26" i="9"/>
  <c r="I9" i="9"/>
  <c r="AH9" i="9" s="1"/>
  <c r="I16" i="9"/>
  <c r="I24" i="9"/>
  <c r="I28" i="9"/>
  <c r="AI28" i="9" s="1"/>
  <c r="I32" i="9"/>
  <c r="AI32" i="9" s="1"/>
  <c r="I20" i="9"/>
  <c r="AH20" i="9" s="1"/>
  <c r="I12" i="9"/>
  <c r="AI12" i="9" s="1"/>
  <c r="I22" i="9"/>
  <c r="I30" i="9"/>
  <c r="AG30" i="9" s="1"/>
  <c r="I34" i="9"/>
  <c r="I11" i="9"/>
  <c r="AG11" i="9" s="1"/>
  <c r="I18" i="9"/>
  <c r="AI18" i="9" s="1"/>
  <c r="I19" i="9"/>
  <c r="AI19" i="9" s="1"/>
  <c r="I23" i="9"/>
  <c r="AH23" i="9" s="1"/>
  <c r="I27" i="9"/>
  <c r="AI27" i="9" s="1"/>
  <c r="AF17" i="9"/>
  <c r="AD18" i="9"/>
  <c r="AF18" i="9"/>
  <c r="AF9" i="9"/>
  <c r="AD17" i="9"/>
  <c r="AF19" i="9"/>
  <c r="AD25" i="9"/>
  <c r="AD27" i="9"/>
  <c r="AD29" i="9"/>
  <c r="AD34" i="9"/>
  <c r="AE23" i="9"/>
  <c r="AE25" i="9"/>
  <c r="AF29" i="9"/>
  <c r="AE29" i="9"/>
  <c r="AE32" i="9"/>
  <c r="AE33" i="9"/>
  <c r="AF34" i="9"/>
  <c r="AE34" i="9"/>
  <c r="AF35" i="9"/>
  <c r="AF25" i="9"/>
  <c r="AD12" i="9"/>
  <c r="Q14" i="9"/>
  <c r="AG14" i="9" s="1"/>
  <c r="AD35" i="9"/>
  <c r="AE17" i="9"/>
  <c r="AE35" i="9"/>
  <c r="U17" i="10" l="1"/>
  <c r="T24" i="10"/>
  <c r="AH10" i="10"/>
  <c r="AE23" i="10"/>
  <c r="AH18" i="10"/>
  <c r="AH33" i="10"/>
  <c r="T30" i="10"/>
  <c r="U11" i="10"/>
  <c r="T12" i="10"/>
  <c r="AF32" i="10"/>
  <c r="AD24" i="10"/>
  <c r="T20" i="10"/>
  <c r="AG21" i="10"/>
  <c r="AF21" i="10"/>
  <c r="AD30" i="10"/>
  <c r="S30" i="10"/>
  <c r="X31" i="10" s="1"/>
  <c r="T13" i="10"/>
  <c r="AI21" i="10"/>
  <c r="AE24" i="10"/>
  <c r="S13" i="10"/>
  <c r="U30" i="10"/>
  <c r="AG20" i="10"/>
  <c r="AE33" i="10"/>
  <c r="AG12" i="10"/>
  <c r="U21" i="10"/>
  <c r="S11" i="10"/>
  <c r="U12" i="10"/>
  <c r="AH21" i="10"/>
  <c r="AD25" i="10"/>
  <c r="AG23" i="9"/>
  <c r="AE22" i="9"/>
  <c r="AE15" i="9"/>
  <c r="U31" i="9"/>
  <c r="AH28" i="9"/>
  <c r="AH18" i="9"/>
  <c r="AI20" i="9"/>
  <c r="AI22" i="9"/>
  <c r="AH22" i="9"/>
  <c r="AH34" i="9"/>
  <c r="AI34" i="9"/>
  <c r="AG34" i="9"/>
  <c r="AI33" i="9"/>
  <c r="AE31" i="9"/>
  <c r="AD31" i="9"/>
  <c r="AD14" i="9"/>
  <c r="AF15" i="9"/>
  <c r="T9" i="9"/>
  <c r="U19" i="9"/>
  <c r="U17" i="9"/>
  <c r="U9" i="9"/>
  <c r="AG28" i="9"/>
  <c r="AG15" i="9"/>
  <c r="AH21" i="9"/>
  <c r="AH10" i="9"/>
  <c r="S22" i="9"/>
  <c r="AG32" i="9"/>
  <c r="AD23" i="9"/>
  <c r="AD15" i="9"/>
  <c r="AG20" i="9"/>
  <c r="AH11" i="9"/>
  <c r="AI23" i="9"/>
  <c r="AH31" i="9"/>
  <c r="AD32" i="9"/>
  <c r="S13" i="9"/>
  <c r="AA25" i="9" s="1"/>
  <c r="AH13" i="9"/>
  <c r="AI13" i="9"/>
  <c r="AG13" i="9"/>
  <c r="AI31" i="9"/>
  <c r="AE13" i="9"/>
  <c r="AG22" i="9"/>
  <c r="AI26" i="9"/>
  <c r="AH26" i="9"/>
  <c r="U14" i="9"/>
  <c r="T22" i="9"/>
  <c r="T15" i="9"/>
  <c r="AI30" i="9"/>
  <c r="AI17" i="9"/>
  <c r="AH29" i="9"/>
  <c r="AH15" i="9"/>
  <c r="AG12" i="9"/>
  <c r="U21" i="9"/>
  <c r="AI21" i="9"/>
  <c r="AH19" i="9"/>
  <c r="AG19" i="9"/>
  <c r="U15" i="9"/>
  <c r="T20" i="9"/>
  <c r="AE21" i="9"/>
  <c r="AD19" i="9"/>
  <c r="AI16" i="9"/>
  <c r="AH16" i="9"/>
  <c r="AG16" i="9"/>
  <c r="T14" i="9"/>
  <c r="Y14" i="9" s="1"/>
  <c r="AH14" i="9"/>
  <c r="AD28" i="9"/>
  <c r="AD13" i="9"/>
  <c r="AH27" i="9"/>
  <c r="AG27" i="9"/>
  <c r="U32" i="9"/>
  <c r="AH33" i="9"/>
  <c r="AG10" i="9"/>
  <c r="AH32" i="9"/>
  <c r="AG33" i="9"/>
  <c r="AH30" i="9"/>
  <c r="U34" i="10"/>
  <c r="AI29" i="10"/>
  <c r="AH34" i="10"/>
  <c r="S26" i="10"/>
  <c r="S20" i="10"/>
  <c r="X20" i="10" s="1"/>
  <c r="T28" i="10"/>
  <c r="AB28" i="10" s="1"/>
  <c r="AD28" i="10"/>
  <c r="AE28" i="10"/>
  <c r="AI33" i="10"/>
  <c r="AD12" i="10"/>
  <c r="AE12" i="10"/>
  <c r="AF13" i="10"/>
  <c r="AD29" i="10"/>
  <c r="AD26" i="10"/>
  <c r="U31" i="10"/>
  <c r="U29" i="10"/>
  <c r="AG27" i="10"/>
  <c r="AE32" i="10"/>
  <c r="S34" i="10"/>
  <c r="AE15" i="10"/>
  <c r="T34" i="10"/>
  <c r="T29" i="10"/>
  <c r="AB29" i="10" s="1"/>
  <c r="U19" i="10"/>
  <c r="T31" i="10"/>
  <c r="AB31" i="10" s="1"/>
  <c r="AI20" i="10"/>
  <c r="T33" i="10"/>
  <c r="AG17" i="10"/>
  <c r="AD17" i="10"/>
  <c r="AE17" i="10"/>
  <c r="AF17" i="10"/>
  <c r="AH13" i="10"/>
  <c r="AG26" i="10"/>
  <c r="AD34" i="10"/>
  <c r="AG29" i="10"/>
  <c r="AE19" i="10"/>
  <c r="AE25" i="10"/>
  <c r="AF28" i="10"/>
  <c r="AF34" i="10"/>
  <c r="AE13" i="10"/>
  <c r="AH29" i="10"/>
  <c r="AF33" i="10"/>
  <c r="U20" i="10"/>
  <c r="AI34" i="10"/>
  <c r="AH14" i="10"/>
  <c r="AF29" i="10"/>
  <c r="T26" i="10"/>
  <c r="AB26" i="10" s="1"/>
  <c r="AE26" i="10"/>
  <c r="AD33" i="10"/>
  <c r="T25" i="10"/>
  <c r="Y25" i="10" s="1"/>
  <c r="AF20" i="10"/>
  <c r="AF26" i="10"/>
  <c r="AI24" i="10"/>
  <c r="U22" i="10"/>
  <c r="AE22" i="10"/>
  <c r="AE31" i="10"/>
  <c r="AE20" i="10"/>
  <c r="AE29" i="10"/>
  <c r="AE34" i="10"/>
  <c r="S19" i="10"/>
  <c r="AA31" i="10" s="1"/>
  <c r="AI28" i="10"/>
  <c r="AG16" i="10"/>
  <c r="AD13" i="10"/>
  <c r="AF24" i="10"/>
  <c r="AF30" i="10"/>
  <c r="AF31" i="10"/>
  <c r="AG30" i="10"/>
  <c r="AH30" i="10"/>
  <c r="AH24" i="10"/>
  <c r="AG33" i="10"/>
  <c r="S15" i="10"/>
  <c r="X15" i="10" s="1"/>
  <c r="U28" i="10"/>
  <c r="AG13" i="10"/>
  <c r="AG25" i="10"/>
  <c r="S25" i="10"/>
  <c r="AH16" i="10"/>
  <c r="U24" i="10"/>
  <c r="AI30" i="10"/>
  <c r="AI18" i="10"/>
  <c r="AG18" i="10"/>
  <c r="T15" i="10"/>
  <c r="Y16" i="10" s="1"/>
  <c r="S28" i="10"/>
  <c r="AA28" i="10" s="1"/>
  <c r="S33" i="10"/>
  <c r="AI12" i="10"/>
  <c r="AI15" i="10"/>
  <c r="AG24" i="10"/>
  <c r="AG14" i="10"/>
  <c r="AI13" i="10"/>
  <c r="AG28" i="10"/>
  <c r="AG23" i="10"/>
  <c r="AH12" i="10"/>
  <c r="AH15" i="10"/>
  <c r="AI26" i="10"/>
  <c r="AH22" i="10"/>
  <c r="AI22" i="10"/>
  <c r="AI23" i="10"/>
  <c r="AG10" i="10"/>
  <c r="AH17" i="10"/>
  <c r="AG15" i="10"/>
  <c r="AH19" i="10"/>
  <c r="AI19" i="10"/>
  <c r="AG19" i="10"/>
  <c r="U15" i="10"/>
  <c r="AH32" i="10"/>
  <c r="AI32" i="10"/>
  <c r="AH27" i="10"/>
  <c r="AG32" i="10"/>
  <c r="T17" i="10"/>
  <c r="Y18" i="10" s="1"/>
  <c r="AH25" i="10"/>
  <c r="X23" i="10"/>
  <c r="U11" i="9"/>
  <c r="T26" i="9"/>
  <c r="Y26" i="9" s="1"/>
  <c r="AF10" i="9"/>
  <c r="AF31" i="9"/>
  <c r="S31" i="9"/>
  <c r="T31" i="9"/>
  <c r="S27" i="9"/>
  <c r="T18" i="9"/>
  <c r="U13" i="9"/>
  <c r="U27" i="9"/>
  <c r="S20" i="9"/>
  <c r="S26" i="9"/>
  <c r="S16" i="9"/>
  <c r="S17" i="9"/>
  <c r="X17" i="9" s="1"/>
  <c r="S30" i="9"/>
  <c r="AE30" i="9"/>
  <c r="AE26" i="9"/>
  <c r="AF16" i="9"/>
  <c r="AD11" i="9"/>
  <c r="S24" i="9"/>
  <c r="X25" i="9" s="1"/>
  <c r="T24" i="9"/>
  <c r="S12" i="9"/>
  <c r="X12" i="9" s="1"/>
  <c r="T34" i="9"/>
  <c r="T16" i="9"/>
  <c r="Y16" i="9" s="1"/>
  <c r="T30" i="9"/>
  <c r="Y30" i="9" s="1"/>
  <c r="U28" i="9"/>
  <c r="T21" i="9"/>
  <c r="AB21" i="9" s="1"/>
  <c r="S14" i="9"/>
  <c r="T12" i="9"/>
  <c r="S19" i="9"/>
  <c r="AA31" i="9" s="1"/>
  <c r="U24" i="9"/>
  <c r="AF24" i="9"/>
  <c r="T23" i="9"/>
  <c r="Y23" i="9" s="1"/>
  <c r="S23" i="9"/>
  <c r="T33" i="9"/>
  <c r="T11" i="9"/>
  <c r="Y11" i="9" s="1"/>
  <c r="U16" i="9"/>
  <c r="S10" i="9"/>
  <c r="AE10" i="9"/>
  <c r="AF33" i="9"/>
  <c r="AE28" i="9"/>
  <c r="U23" i="9"/>
  <c r="U29" i="9"/>
  <c r="U33" i="9"/>
  <c r="U18" i="9"/>
  <c r="S18" i="9"/>
  <c r="X18" i="9" s="1"/>
  <c r="AF28" i="9"/>
  <c r="AD26" i="9"/>
  <c r="AF13" i="9"/>
  <c r="AE11" i="9"/>
  <c r="T32" i="9"/>
  <c r="AB32" i="9" s="1"/>
  <c r="S32" i="9"/>
  <c r="X33" i="9" s="1"/>
  <c r="S29" i="9"/>
  <c r="S21" i="9"/>
  <c r="X21" i="9" s="1"/>
  <c r="AE27" i="9"/>
  <c r="AD16" i="9"/>
  <c r="AF11" i="9"/>
  <c r="AD10" i="9"/>
  <c r="AF12" i="9"/>
  <c r="U20" i="9"/>
  <c r="U10" i="9"/>
  <c r="T27" i="9"/>
  <c r="T19" i="9"/>
  <c r="AF21" i="9"/>
  <c r="AD33" i="9"/>
  <c r="AF30" i="9"/>
  <c r="AF26" i="9"/>
  <c r="AD21" i="9"/>
  <c r="AE20" i="9"/>
  <c r="S28" i="9"/>
  <c r="X29" i="9" s="1"/>
  <c r="AF20" i="9"/>
  <c r="AF22" i="9"/>
  <c r="AD24" i="9"/>
  <c r="AD30" i="9"/>
  <c r="AD22" i="9"/>
  <c r="Y10" i="10"/>
  <c r="Y11" i="10"/>
  <c r="AA24" i="10"/>
  <c r="X17" i="10"/>
  <c r="X10" i="10"/>
  <c r="X12" i="10"/>
  <c r="Y23" i="10"/>
  <c r="AB23" i="10"/>
  <c r="AB30" i="10"/>
  <c r="AA29" i="10"/>
  <c r="X34" i="10"/>
  <c r="AA21" i="10"/>
  <c r="Y19" i="10"/>
  <c r="AA22" i="10"/>
  <c r="Y22" i="10"/>
  <c r="AB22" i="10"/>
  <c r="Y34" i="10"/>
  <c r="Y24" i="10"/>
  <c r="AB24" i="10"/>
  <c r="X13" i="10"/>
  <c r="AA34" i="10"/>
  <c r="X22" i="10"/>
  <c r="Y20" i="10"/>
  <c r="AB34" i="10"/>
  <c r="Y17" i="10"/>
  <c r="X32" i="10"/>
  <c r="AB32" i="10"/>
  <c r="Y21" i="10"/>
  <c r="AB21" i="10"/>
  <c r="Y13" i="10"/>
  <c r="X27" i="10"/>
  <c r="X11" i="10"/>
  <c r="X18" i="10"/>
  <c r="X19" i="10"/>
  <c r="Y12" i="10"/>
  <c r="X26" i="10"/>
  <c r="AA26" i="10"/>
  <c r="AA23" i="10"/>
  <c r="Y13" i="9"/>
  <c r="X10" i="9"/>
  <c r="X34" i="9"/>
  <c r="Y28" i="9"/>
  <c r="X26" i="9"/>
  <c r="AF14" i="9"/>
  <c r="AB29" i="9"/>
  <c r="Y29" i="9"/>
  <c r="AB25" i="9"/>
  <c r="AE14" i="9"/>
  <c r="Y18" i="9"/>
  <c r="Y10" i="9"/>
  <c r="X13" i="9" l="1"/>
  <c r="Y21" i="9"/>
  <c r="Y34" i="9"/>
  <c r="X22" i="9"/>
  <c r="AA22" i="9"/>
  <c r="Y29" i="10"/>
  <c r="Y26" i="10"/>
  <c r="AA30" i="10"/>
  <c r="Y28" i="10"/>
  <c r="AA32" i="10"/>
  <c r="X28" i="10"/>
  <c r="X29" i="10"/>
  <c r="X30" i="10"/>
  <c r="AB27" i="9"/>
  <c r="Y31" i="9"/>
  <c r="AA28" i="9"/>
  <c r="X19" i="9"/>
  <c r="Y24" i="9"/>
  <c r="Y33" i="9"/>
  <c r="X20" i="9"/>
  <c r="AA29" i="9"/>
  <c r="AA24" i="9"/>
  <c r="X27" i="9"/>
  <c r="AA33" i="9"/>
  <c r="AA21" i="9"/>
  <c r="Y15" i="10"/>
  <c r="Y32" i="10"/>
  <c r="X21" i="10"/>
  <c r="AB27" i="10"/>
  <c r="Y27" i="10"/>
  <c r="Y31" i="10"/>
  <c r="X16" i="10"/>
  <c r="AA27" i="10"/>
  <c r="AA32" i="9"/>
  <c r="AA30" i="9"/>
  <c r="AB33" i="9"/>
  <c r="AB30" i="9"/>
  <c r="X16" i="9"/>
  <c r="AA26" i="9"/>
  <c r="Y27" i="9"/>
  <c r="Y32" i="9"/>
  <c r="X32" i="9"/>
  <c r="AB31" i="9"/>
  <c r="X23" i="9"/>
  <c r="Y30" i="10"/>
  <c r="X25" i="10"/>
  <c r="X24" i="10"/>
  <c r="Y17" i="9"/>
  <c r="AB28" i="9"/>
  <c r="Y25" i="9"/>
  <c r="Y14" i="10"/>
  <c r="AB25" i="10"/>
  <c r="X14" i="10"/>
  <c r="AA25" i="10"/>
  <c r="X33" i="10"/>
  <c r="AA33" i="10"/>
  <c r="Y33" i="10"/>
  <c r="AB33" i="10"/>
  <c r="AB24" i="9"/>
  <c r="X30" i="9"/>
  <c r="AA23" i="9"/>
  <c r="AB34" i="9"/>
  <c r="Y22" i="9"/>
  <c r="AA27" i="9"/>
  <c r="X28" i="9"/>
  <c r="AA34" i="9"/>
  <c r="Y20" i="9"/>
  <c r="X11" i="9"/>
  <c r="AB22" i="9"/>
  <c r="AB23" i="9"/>
  <c r="Y12" i="9"/>
  <c r="X31" i="9"/>
  <c r="X24" i="9"/>
  <c r="Y19" i="9"/>
  <c r="X14" i="9"/>
  <c r="X15" i="9"/>
  <c r="Y15" i="9"/>
  <c r="AB26" i="9"/>
</calcChain>
</file>

<file path=xl/sharedStrings.xml><?xml version="1.0" encoding="utf-8"?>
<sst xmlns="http://schemas.openxmlformats.org/spreadsheetml/2006/main" count="216" uniqueCount="119">
  <si>
    <t>Variable</t>
  </si>
  <si>
    <t>Año</t>
  </si>
  <si>
    <t>Mes</t>
  </si>
  <si>
    <t>ICOCIV</t>
  </si>
  <si>
    <t>IS_Telecoms</t>
  </si>
  <si>
    <t>IP_EquiposImp</t>
  </si>
  <si>
    <t>Pesos</t>
  </si>
  <si>
    <t>Capital (Alpha)</t>
  </si>
  <si>
    <t>Móvil</t>
  </si>
  <si>
    <t>Fijo</t>
  </si>
  <si>
    <t>Servicios (Beta)</t>
  </si>
  <si>
    <t>Salarios(Gamma)</t>
  </si>
  <si>
    <t>Importaciones (theta)</t>
  </si>
  <si>
    <t>IAT_movil</t>
  </si>
  <si>
    <t>ANP</t>
  </si>
  <si>
    <t>IP_TC_ANP</t>
  </si>
  <si>
    <t>IP_TC_ANP_100</t>
  </si>
  <si>
    <t>IAT_fijo</t>
  </si>
  <si>
    <t>Var_anual_IAT_movil</t>
  </si>
  <si>
    <t>Var_anual_IAT_fijo</t>
  </si>
  <si>
    <t>Var_anual_IAT_anterior</t>
  </si>
  <si>
    <t>Var_mensual_IAT_movil</t>
  </si>
  <si>
    <t>Var_mensual_IAT_fijo</t>
  </si>
  <si>
    <t>IPP_DANE</t>
  </si>
  <si>
    <t>IPC_Servicios_DANE</t>
  </si>
  <si>
    <t>IPC_Servicios_base_enero2021</t>
  </si>
  <si>
    <t>Salarios_Telecoms_media_movil</t>
  </si>
  <si>
    <t>TC_media_movil</t>
  </si>
  <si>
    <t>ITC_base_enero2021</t>
  </si>
  <si>
    <t>IAT_actual</t>
  </si>
  <si>
    <t>IAT_actual_base_enero2021</t>
  </si>
  <si>
    <t>Var_mensual_IAT_actual</t>
  </si>
  <si>
    <t>IPC_Servicios_base_enero2023</t>
  </si>
  <si>
    <t>ITC_base_enero2023</t>
  </si>
  <si>
    <t>IAT_actual_base_enero2023</t>
  </si>
  <si>
    <t>IAT_único</t>
  </si>
  <si>
    <t>Único</t>
  </si>
  <si>
    <t>Var_anual_IAT_actual</t>
  </si>
  <si>
    <t>IAT_fijo_salario_mínimo</t>
  </si>
  <si>
    <t>IAT_movil_salario_mínimo</t>
  </si>
  <si>
    <t>IAT_unico_salario_mínimo</t>
  </si>
  <si>
    <t>Datos</t>
  </si>
  <si>
    <t>Índices de la propuesta del IAT</t>
  </si>
  <si>
    <t>Índices utilizados en IAT actual</t>
  </si>
  <si>
    <t>Propuesta de IAT</t>
  </si>
  <si>
    <t>Sensibilidad propuesta IAT con Indice de Salario Mínimo</t>
  </si>
  <si>
    <t>Colores</t>
  </si>
  <si>
    <t>Rubro</t>
  </si>
  <si>
    <t>ISS_actual_base_enero2023</t>
  </si>
  <si>
    <t>ISS_actual_base_enero2021</t>
  </si>
  <si>
    <t>Movil</t>
  </si>
  <si>
    <t>Fuente</t>
  </si>
  <si>
    <t>Descripción</t>
  </si>
  <si>
    <t>Mes del año</t>
  </si>
  <si>
    <t>Índice de Construcción de Obras Civiles para agregación 32 - Obras de comunicación a larga distancia. Anexo 17.</t>
  </si>
  <si>
    <t>DANE</t>
  </si>
  <si>
    <t>Banco de la República</t>
  </si>
  <si>
    <t>Cálculo propio</t>
  </si>
  <si>
    <t>Posdata</t>
  </si>
  <si>
    <t>IPC Servicios del DANE según clasificación Servicios de COICOP 1999</t>
  </si>
  <si>
    <t>IPC Servicios ajustado con base enero 2021 o 2023</t>
  </si>
  <si>
    <t>IPC_Servicios_base_enero202"X"</t>
  </si>
  <si>
    <t>Media móvil 12 meses de ingreso laboral de divisón CIIU 61 de la GEIH</t>
  </si>
  <si>
    <t>Índice de variable "Salarios_Telecoms_media_movil"</t>
  </si>
  <si>
    <t>IPP_DANE utilizado por la CRC en el IAT Actual</t>
  </si>
  <si>
    <t>Posdata - cálculo propio</t>
  </si>
  <si>
    <t>Posdata - DANE</t>
  </si>
  <si>
    <t>Export Price Index Telecommunications</t>
  </si>
  <si>
    <t>U.S. Bureau of Labor Statistics</t>
  </si>
  <si>
    <t>Media móvil 12 meses de TRM</t>
  </si>
  <si>
    <t>Arancel Promedio Nacional utilizado por CRC</t>
  </si>
  <si>
    <t>Posdata - DIAN</t>
  </si>
  <si>
    <t>Multiplicación de componente de operaciones internacionales según fórmula del IAT</t>
  </si>
  <si>
    <t>Índice de variable "IP_TC_ANP"</t>
  </si>
  <si>
    <t>Propuesta de IAT con pesos de servicios fijos</t>
  </si>
  <si>
    <t>Propuesta de IAT con pesos de servicios móviles</t>
  </si>
  <si>
    <t>Propuesta de IAT con pesos combinados de servicios fijos y móviles</t>
  </si>
  <si>
    <t>IAT actual</t>
  </si>
  <si>
    <t>IAT_actual_base_enero202"X"</t>
  </si>
  <si>
    <t>ITC_base_enero202"X"</t>
  </si>
  <si>
    <t>ISS_actual_base_enero202"X"</t>
  </si>
  <si>
    <t>Índice de Salario Mínimo utilizado por la CRC en el IAT Actual ajustado con base enero 2021 o 2023</t>
  </si>
  <si>
    <t>Índice de Tasa de Cambio utilizado por la CRC en el IAT Actual ajustado con base enero 2021 o 2023</t>
  </si>
  <si>
    <t>IAT ajustado con base para comparación ajustado con base enero 2021 o 2023</t>
  </si>
  <si>
    <t>Variación mensual IAT propuesto servicios fijos</t>
  </si>
  <si>
    <t>Variación mensual IAT propuesto servicios móviles</t>
  </si>
  <si>
    <t>Variación mensual IAT actual</t>
  </si>
  <si>
    <t>Variación anual IAT propuesto servicios fijos</t>
  </si>
  <si>
    <t>Variación anual IAT propuesto servicios móviles</t>
  </si>
  <si>
    <t>Variación anual IAT actual</t>
  </si>
  <si>
    <t>Sensibilidad propuesta de IAT con pesos de servicios fijos con índice de salario mínimo</t>
  </si>
  <si>
    <t>Sensibilidad propuesta de IAT con pesos de servicios móviles con índice de salario mínimo</t>
  </si>
  <si>
    <t>Sensibilidad propuesta de IAT con pesos combinados de servicios fijos y móviles con índice de salario mínimo</t>
  </si>
  <si>
    <t>Posdata - cálculo</t>
  </si>
  <si>
    <t>-</t>
  </si>
  <si>
    <t>Variables utilizadas para propuesta de IAT</t>
  </si>
  <si>
    <t>Sobre construcción de propuesta para nuevo Índice de Actualización Tarifaria - IAT</t>
  </si>
  <si>
    <t>El objetivo de este ejercicio es construir la nueva formulación de la propuesta del IAT y la comparación con los componentes y el IAT actual</t>
  </si>
  <si>
    <t>Índice</t>
  </si>
  <si>
    <t>Variables</t>
  </si>
  <si>
    <t>Diccionario de Variables</t>
  </si>
  <si>
    <t>IAT - Base enero 2021</t>
  </si>
  <si>
    <t>IAT - Base enero 2023</t>
  </si>
  <si>
    <t>Base enero 2021</t>
  </si>
  <si>
    <t>Base enero 2023</t>
  </si>
  <si>
    <t>ICOCIV_base_enero2021</t>
  </si>
  <si>
    <t>Salario_Telecoms_mediana</t>
  </si>
  <si>
    <t>ICOCIV_base_enero_2023</t>
  </si>
  <si>
    <t>ICOCIV_base_enero202"X"</t>
  </si>
  <si>
    <t>Índice de obras civiles ajustado con base enero 2021 o 2023</t>
  </si>
  <si>
    <t>Salarios_Telecoms_mediana</t>
  </si>
  <si>
    <t>Índice de variable "Salarios_Telecoms_mediana"</t>
  </si>
  <si>
    <t>Fórmula utilizada para propuesta de IAT</t>
  </si>
  <si>
    <t>Media móvil 12 meses mediana de ingreso laboral de divisón CIIU 61 de la GEIH</t>
  </si>
  <si>
    <t>IAT_fijo_salario_media</t>
  </si>
  <si>
    <t>IAT_movil_salario_media</t>
  </si>
  <si>
    <t>IAT_unico_salario_media</t>
  </si>
  <si>
    <t>IS_Telecoms_media</t>
  </si>
  <si>
    <t>Sensibilidad propuesta con índice de Salario Media Móvil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</si>
</sst>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9" fontId="0" fillId="0" borderId="1" xfId="1" applyFont="1" applyBorder="1" applyAlignment="1">
      <alignment horizontal="left" vertical="center"/>
    </xf>
    <xf numFmtId="10" fontId="0" fillId="0" borderId="1" xfId="0" applyNumberFormat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1" xfId="2" applyFill="1" applyBorder="1" applyAlignment="1">
      <alignment horizontal="left"/>
    </xf>
    <xf numFmtId="0" fontId="2" fillId="0" borderId="9" xfId="2" applyBorder="1"/>
    <xf numFmtId="0" fontId="2" fillId="0" borderId="11" xfId="2" applyBorder="1"/>
    <xf numFmtId="0" fontId="0" fillId="0" borderId="3" xfId="0" applyBorder="1" applyAlignment="1">
      <alignment horizontal="center" vertical="center"/>
    </xf>
    <xf numFmtId="0" fontId="2" fillId="0" borderId="5" xfId="2" applyBorder="1"/>
    <xf numFmtId="0" fontId="2" fillId="0" borderId="7" xfId="2" applyBorder="1"/>
    <xf numFmtId="0" fontId="3" fillId="0" borderId="2" xfId="0" applyFont="1" applyBorder="1"/>
    <xf numFmtId="0" fontId="4" fillId="0" borderId="2" xfId="0" applyFont="1" applyBorder="1"/>
    <xf numFmtId="0" fontId="0" fillId="0" borderId="2" xfId="0" applyBorder="1"/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/>
    <xf numFmtId="0" fontId="5" fillId="0" borderId="0" xfId="0" applyFont="1"/>
    <xf numFmtId="1" fontId="0" fillId="0" borderId="1" xfId="3" applyNumberFormat="1" applyFont="1" applyBorder="1" applyAlignment="1">
      <alignment horizontal="center"/>
    </xf>
    <xf numFmtId="164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8" borderId="1" xfId="0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</cellXfs>
  <cellStyles count="4">
    <cellStyle name="Hipervínculo" xfId="2" builtinId="8"/>
    <cellStyle name="Moneda [0]" xfId="3" builtinId="7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F9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18</xdr:row>
      <xdr:rowOff>76200</xdr:rowOff>
    </xdr:from>
    <xdr:to>
      <xdr:col>5</xdr:col>
      <xdr:colOff>406400</xdr:colOff>
      <xdr:row>22</xdr:row>
      <xdr:rowOff>12700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69FD0A-DD35-B978-D71F-6460220B5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700" y="4279900"/>
          <a:ext cx="5892800" cy="749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1384300</xdr:colOff>
      <xdr:row>5</xdr:row>
      <xdr:rowOff>6350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635BEAF-3121-8CE0-62D4-6A26A1FC139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71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2120900</xdr:colOff>
      <xdr:row>4</xdr:row>
      <xdr:rowOff>107950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4A0AB-B5FB-4CF5-8FD6-636E2CC51C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900" cy="96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27215</xdr:rowOff>
    </xdr:from>
    <xdr:to>
      <xdr:col>2</xdr:col>
      <xdr:colOff>469900</xdr:colOff>
      <xdr:row>4</xdr:row>
      <xdr:rowOff>94344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2B1FC6-72FC-4FCF-BE89-C35430E7F8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15"/>
          <a:ext cx="2120900" cy="96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495300</xdr:colOff>
      <xdr:row>4</xdr:row>
      <xdr:rowOff>160867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06AD36-EB4A-4360-BD6E-A14FD75069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20900" cy="96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rep.gov.co/es/estadisticas/trm" TargetMode="External"/><Relationship Id="rId3" Type="http://schemas.openxmlformats.org/officeDocument/2006/relationships/hyperlink" Target="https://www.postdata.gov.co/dataset/%C3%ADndice-de-actualizaci%C3%B3n-tarifaria" TargetMode="External"/><Relationship Id="rId7" Type="http://schemas.openxmlformats.org/officeDocument/2006/relationships/hyperlink" Target="https://www.postdata.gov.co/dataset/%C3%ADndice-de-actualizaci%C3%B3n-tarifaria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www.dane.gov.co/index.php/estadisticas-por-tema/precios-y-costos/indice-de-costos-de-la-construccion-de-obras-civiles-icociv/indice-de-costos-de-la-construccion-de-obras-civiles-icociv-informacion-historica" TargetMode="External"/><Relationship Id="rId1" Type="http://schemas.openxmlformats.org/officeDocument/2006/relationships/hyperlink" Target="https://fred.stlouisfed.org/series/IQ214" TargetMode="External"/><Relationship Id="rId6" Type="http://schemas.openxmlformats.org/officeDocument/2006/relationships/hyperlink" Target="https://www.postdata.gov.co/dataset/%C3%ADndice-de-actualizaci%C3%B3n-tarifaria" TargetMode="External"/><Relationship Id="rId11" Type="http://schemas.openxmlformats.org/officeDocument/2006/relationships/hyperlink" Target="https://microdatos.dane.gov.co/index.php/catalog/782/data-dictionary" TargetMode="External"/><Relationship Id="rId5" Type="http://schemas.openxmlformats.org/officeDocument/2006/relationships/hyperlink" Target="https://www.postdata.gov.co/dataset/%C3%ADndice-de-actualizaci%C3%B3n-tarifaria" TargetMode="External"/><Relationship Id="rId10" Type="http://schemas.openxmlformats.org/officeDocument/2006/relationships/hyperlink" Target="https://www.dane.gov.co/index.php/estadisticas-por-tema/precios-y-costos/indice-de-precios-al-consumidor-ipc" TargetMode="External"/><Relationship Id="rId4" Type="http://schemas.openxmlformats.org/officeDocument/2006/relationships/hyperlink" Target="https://www.postdata.gov.co/dataset/%C3%ADndice-de-actualizaci%C3%B3n-tarifaria" TargetMode="External"/><Relationship Id="rId9" Type="http://schemas.openxmlformats.org/officeDocument/2006/relationships/hyperlink" Target="https://microdatos.dane.gov.co/index.php/catalog/782/data-dictionar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EA050-960C-A343-85C0-54E6E28DCCE2}">
  <dimension ref="B7:H18"/>
  <sheetViews>
    <sheetView showGridLines="0" workbookViewId="0"/>
  </sheetViews>
  <sheetFormatPr baseColWidth="10" defaultRowHeight="15.5" x14ac:dyDescent="0.35"/>
  <cols>
    <col min="2" max="2" width="27.1640625" customWidth="1"/>
    <col min="3" max="3" width="24.1640625" customWidth="1"/>
  </cols>
  <sheetData>
    <row r="7" spans="2:8" ht="23.5" x14ac:dyDescent="0.55000000000000004">
      <c r="B7" s="31" t="s">
        <v>96</v>
      </c>
      <c r="C7" s="32"/>
      <c r="D7" s="32"/>
      <c r="E7" s="32"/>
      <c r="F7" s="32"/>
      <c r="G7" s="32"/>
      <c r="H7" s="32"/>
    </row>
    <row r="8" spans="2:8" x14ac:dyDescent="0.35">
      <c r="B8" t="s">
        <v>97</v>
      </c>
    </row>
    <row r="10" spans="2:8" x14ac:dyDescent="0.35">
      <c r="B10" s="41" t="s">
        <v>98</v>
      </c>
      <c r="C10" s="42"/>
    </row>
    <row r="11" spans="2:8" x14ac:dyDescent="0.35">
      <c r="B11" s="27" t="s">
        <v>99</v>
      </c>
      <c r="C11" s="28" t="s">
        <v>100</v>
      </c>
    </row>
    <row r="12" spans="2:8" x14ac:dyDescent="0.35">
      <c r="B12" s="38" t="s">
        <v>101</v>
      </c>
      <c r="C12" s="29" t="s">
        <v>41</v>
      </c>
    </row>
    <row r="13" spans="2:8" x14ac:dyDescent="0.35">
      <c r="B13" s="39"/>
      <c r="C13" s="26" t="s">
        <v>6</v>
      </c>
    </row>
    <row r="14" spans="2:8" x14ac:dyDescent="0.35">
      <c r="B14" s="40" t="s">
        <v>102</v>
      </c>
      <c r="C14" s="25" t="s">
        <v>41</v>
      </c>
    </row>
    <row r="15" spans="2:8" x14ac:dyDescent="0.35">
      <c r="B15" s="39"/>
      <c r="C15" s="26" t="s">
        <v>6</v>
      </c>
    </row>
    <row r="18" spans="2:2" ht="18.5" x14ac:dyDescent="0.45">
      <c r="B18" s="35" t="s">
        <v>112</v>
      </c>
    </row>
  </sheetData>
  <mergeCells count="3">
    <mergeCell ref="B12:B13"/>
    <mergeCell ref="B14:B15"/>
    <mergeCell ref="B10:C10"/>
  </mergeCells>
  <hyperlinks>
    <hyperlink ref="C12" location="Base_enero2021!A7" display="Datos" xr:uid="{061BD285-07B5-484C-81ED-F890860225E9}"/>
    <hyperlink ref="C13" location="Base_enero2021!AO8" display="Pesos" xr:uid="{FCB13130-2BC7-5842-BFC3-410DC6FE9141}"/>
    <hyperlink ref="C14" location="Base_enero2023!A7" display="Datos" xr:uid="{135E7471-B4E8-9140-95B4-148C5405B920}"/>
    <hyperlink ref="C15" location="Base_enero2023!AO8" display="Pesos" xr:uid="{BD2591AB-2444-D34C-91F7-4F8C744DBBB1}"/>
    <hyperlink ref="C11" location="Variables!A1" display="Diccionario de Variables" xr:uid="{39310F92-3971-A042-806C-49F6F0FD711A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944E-C03A-554B-AC50-A56E6D0206AB}">
  <dimension ref="A3:D40"/>
  <sheetViews>
    <sheetView showGridLines="0" workbookViewId="0">
      <selection activeCell="A20" sqref="A20"/>
    </sheetView>
  </sheetViews>
  <sheetFormatPr baseColWidth="10" defaultColWidth="32.6640625" defaultRowHeight="15.5" x14ac:dyDescent="0.35"/>
  <cols>
    <col min="1" max="1" width="28.6640625" style="22" bestFit="1" customWidth="1"/>
    <col min="2" max="2" width="94.83203125" style="22" bestFit="1" customWidth="1"/>
    <col min="3" max="3" width="26.33203125" style="22" bestFit="1" customWidth="1"/>
    <col min="4" max="16384" width="32.6640625" style="22"/>
  </cols>
  <sheetData>
    <row r="3" spans="1:4" ht="21" x14ac:dyDescent="0.5">
      <c r="B3" s="30" t="s">
        <v>95</v>
      </c>
      <c r="C3" s="21"/>
      <c r="D3" s="21"/>
    </row>
    <row r="8" spans="1:4" x14ac:dyDescent="0.35">
      <c r="A8" s="8" t="s">
        <v>0</v>
      </c>
      <c r="B8" s="8" t="s">
        <v>52</v>
      </c>
      <c r="C8" s="8" t="s">
        <v>51</v>
      </c>
    </row>
    <row r="9" spans="1:4" x14ac:dyDescent="0.35">
      <c r="A9" s="17" t="s">
        <v>1</v>
      </c>
      <c r="B9" s="23" t="s">
        <v>1</v>
      </c>
      <c r="C9" s="23" t="s">
        <v>94</v>
      </c>
    </row>
    <row r="10" spans="1:4" x14ac:dyDescent="0.35">
      <c r="A10" s="17" t="s">
        <v>2</v>
      </c>
      <c r="B10" s="23" t="s">
        <v>53</v>
      </c>
      <c r="C10" s="23" t="s">
        <v>94</v>
      </c>
    </row>
    <row r="11" spans="1:4" x14ac:dyDescent="0.35">
      <c r="A11" s="17" t="s">
        <v>3</v>
      </c>
      <c r="B11" s="23" t="s">
        <v>54</v>
      </c>
      <c r="C11" s="24" t="s">
        <v>55</v>
      </c>
    </row>
    <row r="12" spans="1:4" x14ac:dyDescent="0.35">
      <c r="A12" s="17" t="s">
        <v>108</v>
      </c>
      <c r="B12" s="23" t="s">
        <v>109</v>
      </c>
      <c r="C12" s="23" t="s">
        <v>57</v>
      </c>
    </row>
    <row r="13" spans="1:4" x14ac:dyDescent="0.35">
      <c r="A13" s="17" t="s">
        <v>23</v>
      </c>
      <c r="B13" s="23" t="s">
        <v>64</v>
      </c>
      <c r="C13" s="24" t="s">
        <v>66</v>
      </c>
    </row>
    <row r="14" spans="1:4" x14ac:dyDescent="0.35">
      <c r="A14" s="17" t="s">
        <v>24</v>
      </c>
      <c r="B14" s="23" t="s">
        <v>59</v>
      </c>
      <c r="C14" s="24" t="s">
        <v>55</v>
      </c>
    </row>
    <row r="15" spans="1:4" x14ac:dyDescent="0.35">
      <c r="A15" s="17" t="s">
        <v>61</v>
      </c>
      <c r="B15" s="23" t="s">
        <v>60</v>
      </c>
      <c r="C15" s="23" t="s">
        <v>57</v>
      </c>
    </row>
    <row r="16" spans="1:4" x14ac:dyDescent="0.35">
      <c r="A16" s="17" t="s">
        <v>26</v>
      </c>
      <c r="B16" s="23" t="s">
        <v>62</v>
      </c>
      <c r="C16" s="24" t="s">
        <v>55</v>
      </c>
    </row>
    <row r="17" spans="1:3" x14ac:dyDescent="0.35">
      <c r="A17" s="17" t="s">
        <v>117</v>
      </c>
      <c r="B17" s="23" t="s">
        <v>63</v>
      </c>
      <c r="C17" s="23" t="s">
        <v>57</v>
      </c>
    </row>
    <row r="18" spans="1:3" x14ac:dyDescent="0.35">
      <c r="A18" s="17" t="s">
        <v>110</v>
      </c>
      <c r="B18" s="23" t="s">
        <v>113</v>
      </c>
      <c r="C18" s="24" t="s">
        <v>55</v>
      </c>
    </row>
    <row r="19" spans="1:3" x14ac:dyDescent="0.35">
      <c r="A19" s="17" t="s">
        <v>4</v>
      </c>
      <c r="B19" s="23" t="s">
        <v>111</v>
      </c>
      <c r="C19" s="23" t="s">
        <v>57</v>
      </c>
    </row>
    <row r="20" spans="1:3" x14ac:dyDescent="0.35">
      <c r="A20" s="17" t="s">
        <v>80</v>
      </c>
      <c r="B20" s="23" t="s">
        <v>81</v>
      </c>
      <c r="C20" s="24" t="s">
        <v>65</v>
      </c>
    </row>
    <row r="21" spans="1:3" x14ac:dyDescent="0.35">
      <c r="A21" s="17" t="s">
        <v>5</v>
      </c>
      <c r="B21" s="23" t="s">
        <v>67</v>
      </c>
      <c r="C21" s="24" t="s">
        <v>68</v>
      </c>
    </row>
    <row r="22" spans="1:3" x14ac:dyDescent="0.35">
      <c r="A22" s="17" t="s">
        <v>27</v>
      </c>
      <c r="B22" s="23" t="s">
        <v>69</v>
      </c>
      <c r="C22" s="24" t="s">
        <v>56</v>
      </c>
    </row>
    <row r="23" spans="1:3" x14ac:dyDescent="0.35">
      <c r="A23" s="17" t="s">
        <v>14</v>
      </c>
      <c r="B23" s="23" t="s">
        <v>70</v>
      </c>
      <c r="C23" s="24" t="s">
        <v>71</v>
      </c>
    </row>
    <row r="24" spans="1:3" x14ac:dyDescent="0.35">
      <c r="A24" s="17" t="s">
        <v>15</v>
      </c>
      <c r="B24" s="23" t="s">
        <v>72</v>
      </c>
      <c r="C24" s="23" t="s">
        <v>57</v>
      </c>
    </row>
    <row r="25" spans="1:3" x14ac:dyDescent="0.35">
      <c r="A25" s="17" t="s">
        <v>16</v>
      </c>
      <c r="B25" s="23" t="s">
        <v>73</v>
      </c>
      <c r="C25" s="23" t="s">
        <v>57</v>
      </c>
    </row>
    <row r="26" spans="1:3" x14ac:dyDescent="0.35">
      <c r="A26" s="17" t="s">
        <v>79</v>
      </c>
      <c r="B26" s="23" t="s">
        <v>82</v>
      </c>
      <c r="C26" s="24" t="s">
        <v>93</v>
      </c>
    </row>
    <row r="27" spans="1:3" x14ac:dyDescent="0.35">
      <c r="A27" s="17" t="s">
        <v>17</v>
      </c>
      <c r="B27" s="23" t="s">
        <v>74</v>
      </c>
      <c r="C27" s="23" t="s">
        <v>57</v>
      </c>
    </row>
    <row r="28" spans="1:3" x14ac:dyDescent="0.35">
      <c r="A28" s="17" t="s">
        <v>13</v>
      </c>
      <c r="B28" s="23" t="s">
        <v>75</v>
      </c>
      <c r="C28" s="23" t="s">
        <v>57</v>
      </c>
    </row>
    <row r="29" spans="1:3" x14ac:dyDescent="0.35">
      <c r="A29" s="17" t="s">
        <v>35</v>
      </c>
      <c r="B29" s="23" t="s">
        <v>76</v>
      </c>
      <c r="C29" s="23" t="s">
        <v>57</v>
      </c>
    </row>
    <row r="30" spans="1:3" x14ac:dyDescent="0.35">
      <c r="A30" s="17" t="s">
        <v>29</v>
      </c>
      <c r="B30" s="23" t="s">
        <v>77</v>
      </c>
      <c r="C30" s="24" t="s">
        <v>58</v>
      </c>
    </row>
    <row r="31" spans="1:3" x14ac:dyDescent="0.35">
      <c r="A31" s="17" t="s">
        <v>78</v>
      </c>
      <c r="B31" s="23" t="s">
        <v>83</v>
      </c>
      <c r="C31" s="23" t="s">
        <v>57</v>
      </c>
    </row>
    <row r="32" spans="1:3" x14ac:dyDescent="0.35">
      <c r="A32" s="17" t="s">
        <v>22</v>
      </c>
      <c r="B32" s="23" t="s">
        <v>84</v>
      </c>
      <c r="C32" s="23" t="s">
        <v>57</v>
      </c>
    </row>
    <row r="33" spans="1:3" x14ac:dyDescent="0.35">
      <c r="A33" s="17" t="s">
        <v>21</v>
      </c>
      <c r="B33" s="23" t="s">
        <v>85</v>
      </c>
      <c r="C33" s="23" t="s">
        <v>57</v>
      </c>
    </row>
    <row r="34" spans="1:3" x14ac:dyDescent="0.35">
      <c r="A34" s="17" t="s">
        <v>31</v>
      </c>
      <c r="B34" s="23" t="s">
        <v>86</v>
      </c>
      <c r="C34" s="23" t="s">
        <v>57</v>
      </c>
    </row>
    <row r="35" spans="1:3" x14ac:dyDescent="0.35">
      <c r="A35" s="17" t="s">
        <v>19</v>
      </c>
      <c r="B35" s="23" t="s">
        <v>87</v>
      </c>
      <c r="C35" s="23" t="s">
        <v>57</v>
      </c>
    </row>
    <row r="36" spans="1:3" x14ac:dyDescent="0.35">
      <c r="A36" s="17" t="s">
        <v>18</v>
      </c>
      <c r="B36" s="23" t="s">
        <v>88</v>
      </c>
      <c r="C36" s="23" t="s">
        <v>57</v>
      </c>
    </row>
    <row r="37" spans="1:3" x14ac:dyDescent="0.35">
      <c r="A37" s="17" t="s">
        <v>20</v>
      </c>
      <c r="B37" s="23" t="s">
        <v>89</v>
      </c>
      <c r="C37" s="23" t="s">
        <v>57</v>
      </c>
    </row>
    <row r="38" spans="1:3" x14ac:dyDescent="0.35">
      <c r="A38" s="17" t="s">
        <v>38</v>
      </c>
      <c r="B38" s="23" t="s">
        <v>90</v>
      </c>
      <c r="C38" s="23" t="s">
        <v>57</v>
      </c>
    </row>
    <row r="39" spans="1:3" x14ac:dyDescent="0.35">
      <c r="A39" s="17" t="s">
        <v>39</v>
      </c>
      <c r="B39" s="23" t="s">
        <v>91</v>
      </c>
      <c r="C39" s="23" t="s">
        <v>57</v>
      </c>
    </row>
    <row r="40" spans="1:3" x14ac:dyDescent="0.35">
      <c r="A40" s="17" t="s">
        <v>40</v>
      </c>
      <c r="B40" s="23" t="s">
        <v>92</v>
      </c>
      <c r="C40" s="23" t="s">
        <v>57</v>
      </c>
    </row>
  </sheetData>
  <hyperlinks>
    <hyperlink ref="C21" r:id="rId1" xr:uid="{26988E80-F2C6-AF4A-A85C-1328B481161A}"/>
    <hyperlink ref="C11" r:id="rId2" xr:uid="{9260F75E-AF90-BD49-87B4-662F6AB4D0C5}"/>
    <hyperlink ref="C13" r:id="rId3" xr:uid="{C651F2AE-7C25-2B49-98A3-99724ADA0EAB}"/>
    <hyperlink ref="C20" r:id="rId4" xr:uid="{11F733B0-76EF-AE46-9167-0DF1923AABAF}"/>
    <hyperlink ref="C23" r:id="rId5" xr:uid="{CCC5DEA7-C256-034C-8F3A-D764E277B8D5}"/>
    <hyperlink ref="C26" r:id="rId6" xr:uid="{E3404D82-D87B-2445-A1E0-E044FFDB92F2}"/>
    <hyperlink ref="C30" r:id="rId7" xr:uid="{1936042B-9D86-6343-AB5E-C5FA7BF936A3}"/>
    <hyperlink ref="C22" r:id="rId8" xr:uid="{BC796AFE-CA9A-6A4A-B468-8492FF371979}"/>
    <hyperlink ref="C16" r:id="rId9" xr:uid="{8EA6C120-3998-334E-8F6D-2986A81E914A}"/>
    <hyperlink ref="C14" r:id="rId10" xr:uid="{5D0A1F9A-B322-A84B-B440-CECAEB66E4F8}"/>
    <hyperlink ref="C18" r:id="rId11" xr:uid="{2CDAE83D-0274-5D4B-89B8-3D0F3D3C7F93}"/>
  </hyperlinks>
  <pageMargins left="0.7" right="0.7" top="0.75" bottom="0.75" header="0.3" footer="0.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D1080-723D-BD4C-8237-793B16920B6F}">
  <dimension ref="A3:AO43"/>
  <sheetViews>
    <sheetView showGridLines="0" zoomScale="70" zoomScaleNormal="70" workbookViewId="0">
      <selection activeCell="N9" sqref="N9"/>
    </sheetView>
  </sheetViews>
  <sheetFormatPr baseColWidth="10" defaultRowHeight="15.5" x14ac:dyDescent="0.35"/>
  <cols>
    <col min="2" max="2" width="11" customWidth="1"/>
    <col min="4" max="4" width="11.33203125" bestFit="1" customWidth="1"/>
    <col min="6" max="6" width="12.1640625" bestFit="1" customWidth="1"/>
    <col min="8" max="8" width="11.83203125" bestFit="1" customWidth="1"/>
    <col min="9" max="9" width="12.83203125" customWidth="1"/>
    <col min="10" max="10" width="17.6640625" customWidth="1"/>
    <col min="11" max="11" width="12.1640625" bestFit="1" customWidth="1"/>
    <col min="12" max="12" width="16.6640625" customWidth="1"/>
    <col min="13" max="13" width="13.1640625" bestFit="1" customWidth="1"/>
    <col min="14" max="14" width="14.6640625" customWidth="1"/>
    <col min="15" max="15" width="12.1640625" customWidth="1"/>
    <col min="16" max="16" width="13.83203125" customWidth="1"/>
    <col min="17" max="17" width="15.1640625" customWidth="1"/>
    <col min="18" max="18" width="14.1640625" customWidth="1"/>
    <col min="22" max="22" width="13" customWidth="1"/>
    <col min="23" max="23" width="17.6640625" customWidth="1"/>
    <col min="24" max="25" width="18.33203125" customWidth="1"/>
    <col min="38" max="38" width="19.1640625" bestFit="1" customWidth="1"/>
  </cols>
  <sheetData>
    <row r="3" spans="1:41" ht="23.5" x14ac:dyDescent="0.55000000000000004">
      <c r="D3" s="31" t="s">
        <v>103</v>
      </c>
      <c r="E3" s="32"/>
    </row>
    <row r="7" spans="1:41" ht="21" x14ac:dyDescent="0.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41" s="2" customFormat="1" ht="46.5" x14ac:dyDescent="0.35">
      <c r="A8" s="4" t="s">
        <v>1</v>
      </c>
      <c r="B8" s="4" t="s">
        <v>2</v>
      </c>
      <c r="C8" s="4" t="s">
        <v>3</v>
      </c>
      <c r="D8" s="5" t="s">
        <v>105</v>
      </c>
      <c r="E8" s="6" t="s">
        <v>23</v>
      </c>
      <c r="F8" s="4" t="s">
        <v>24</v>
      </c>
      <c r="G8" s="5" t="s">
        <v>25</v>
      </c>
      <c r="H8" s="4" t="s">
        <v>26</v>
      </c>
      <c r="I8" s="4" t="s">
        <v>117</v>
      </c>
      <c r="J8" s="4" t="s">
        <v>106</v>
      </c>
      <c r="K8" s="5" t="s">
        <v>4</v>
      </c>
      <c r="L8" s="6" t="s">
        <v>49</v>
      </c>
      <c r="M8" s="4" t="s">
        <v>5</v>
      </c>
      <c r="N8" s="4" t="s">
        <v>27</v>
      </c>
      <c r="O8" s="4" t="s">
        <v>14</v>
      </c>
      <c r="P8" s="4" t="s">
        <v>15</v>
      </c>
      <c r="Q8" s="5" t="s">
        <v>16</v>
      </c>
      <c r="R8" s="6" t="s">
        <v>28</v>
      </c>
      <c r="S8" s="7" t="s">
        <v>17</v>
      </c>
      <c r="T8" s="7" t="s">
        <v>13</v>
      </c>
      <c r="U8" s="7" t="s">
        <v>35</v>
      </c>
      <c r="V8" s="4" t="s">
        <v>29</v>
      </c>
      <c r="W8" s="4" t="s">
        <v>30</v>
      </c>
      <c r="X8" s="4" t="s">
        <v>22</v>
      </c>
      <c r="Y8" s="4" t="s">
        <v>21</v>
      </c>
      <c r="Z8" s="4" t="s">
        <v>31</v>
      </c>
      <c r="AA8" s="4" t="s">
        <v>19</v>
      </c>
      <c r="AB8" s="4" t="s">
        <v>18</v>
      </c>
      <c r="AC8" s="4" t="s">
        <v>20</v>
      </c>
      <c r="AD8" s="15" t="s">
        <v>38</v>
      </c>
      <c r="AE8" s="15" t="s">
        <v>39</v>
      </c>
      <c r="AF8" s="15" t="s">
        <v>40</v>
      </c>
      <c r="AG8" s="33" t="s">
        <v>114</v>
      </c>
      <c r="AH8" s="33" t="s">
        <v>115</v>
      </c>
      <c r="AI8" s="33" t="s">
        <v>116</v>
      </c>
      <c r="AJ8" s="3"/>
      <c r="AK8" s="3"/>
      <c r="AL8" s="45" t="s">
        <v>6</v>
      </c>
      <c r="AM8" s="46"/>
      <c r="AN8" s="46"/>
      <c r="AO8" s="47"/>
    </row>
    <row r="9" spans="1:41" x14ac:dyDescent="0.35">
      <c r="A9" s="48">
        <v>2021</v>
      </c>
      <c r="B9" s="8">
        <v>1</v>
      </c>
      <c r="C9" s="9">
        <v>100.496</v>
      </c>
      <c r="D9" s="11">
        <f>C9/$C$9*100</f>
        <v>100</v>
      </c>
      <c r="E9" s="12">
        <v>100</v>
      </c>
      <c r="F9" s="9">
        <v>105.63</v>
      </c>
      <c r="G9" s="11">
        <f>F9/$F$9*100</f>
        <v>100</v>
      </c>
      <c r="H9" s="9">
        <v>1350303.0004142858</v>
      </c>
      <c r="I9" s="9">
        <f>H9/$H$9*100</f>
        <v>100</v>
      </c>
      <c r="J9" s="9">
        <v>923103.14285714284</v>
      </c>
      <c r="K9" s="11">
        <f>J9/$J$9*100</f>
        <v>100</v>
      </c>
      <c r="L9" s="12">
        <v>100</v>
      </c>
      <c r="M9" s="9">
        <v>73.900000000000006</v>
      </c>
      <c r="N9" s="9">
        <v>3708.039166666666</v>
      </c>
      <c r="O9" s="10">
        <v>5.0099999999999999E-2</v>
      </c>
      <c r="P9" s="9">
        <f>M9*(N9+N9*O9)</f>
        <v>287752.70154694165</v>
      </c>
      <c r="Q9" s="11">
        <f>P9/$P$9*100</f>
        <v>100</v>
      </c>
      <c r="R9" s="12">
        <v>100</v>
      </c>
      <c r="S9" s="13">
        <f>D9^$AM$10*G9^$AM$11*K9^$AM$12*Q9^$AM$13</f>
        <v>100.00000000000001</v>
      </c>
      <c r="T9" s="13">
        <f>D9^$AN$10*G9^$AN$11*K9^$AN$12*Q9^$AN$13</f>
        <v>100.00000000000011</v>
      </c>
      <c r="U9" s="13">
        <f>D9^$AO$10*G9^$AO$11*K9^$AO$12*Q9^$AO$13</f>
        <v>100.00000000000009</v>
      </c>
      <c r="V9" s="9">
        <v>652.34</v>
      </c>
      <c r="W9" s="9">
        <f>V9/$V$9*100</f>
        <v>100</v>
      </c>
      <c r="X9" s="9"/>
      <c r="Y9" s="9"/>
      <c r="Z9" s="9"/>
      <c r="AA9" s="9"/>
      <c r="AB9" s="9"/>
      <c r="AC9" s="9"/>
      <c r="AD9" s="16">
        <f t="shared" ref="AD9:AD35" si="0">D9^$AM$10*G9^$AM$11*L9^$AM$12*Q9^$AM$13</f>
        <v>100.00000000000001</v>
      </c>
      <c r="AE9" s="16">
        <f t="shared" ref="AE9:AE35" si="1">D9^$AN$10*G9^$AN$11*L9^$AN$12*Q9^$AN$13</f>
        <v>100.00000000000011</v>
      </c>
      <c r="AF9" s="16">
        <f t="shared" ref="AF9:AF35" si="2">D9^$AO$10*G9^$AO$11*L9^$AO$12*Q9^$AO$13</f>
        <v>100.00000000000009</v>
      </c>
      <c r="AG9" s="34">
        <f>D9^$AM$10*G9^$AM$11*I9^$AM$12*Q9^$AM$13</f>
        <v>100.00000000000001</v>
      </c>
      <c r="AH9" s="34">
        <f>D9^$AN$10*G9^$AN$11*I9^$AN$12*Q9^$AN$13</f>
        <v>100.00000000000011</v>
      </c>
      <c r="AI9" s="34">
        <f>D9^$AO$10*G9^$AO$11*I9^$AO$12*Q9^$AO$13</f>
        <v>100.00000000000009</v>
      </c>
      <c r="AL9" s="17" t="s">
        <v>47</v>
      </c>
      <c r="AM9" s="17" t="s">
        <v>9</v>
      </c>
      <c r="AN9" s="17" t="s">
        <v>50</v>
      </c>
      <c r="AO9" s="17" t="s">
        <v>36</v>
      </c>
    </row>
    <row r="10" spans="1:41" x14ac:dyDescent="0.35">
      <c r="A10" s="48"/>
      <c r="B10" s="8">
        <v>2</v>
      </c>
      <c r="C10" s="9">
        <v>100.732</v>
      </c>
      <c r="D10" s="11">
        <f t="shared" ref="D10:D35" si="3">C10/$C$9*100</f>
        <v>100.23483521732209</v>
      </c>
      <c r="E10" s="12">
        <v>101.79645457423234</v>
      </c>
      <c r="F10" s="9">
        <v>106.27</v>
      </c>
      <c r="G10" s="11">
        <f t="shared" ref="G10:G35" si="4">F10/$F$9*100</f>
        <v>100.60588847865191</v>
      </c>
      <c r="H10" s="9">
        <v>1448845.6002714285</v>
      </c>
      <c r="I10" s="9">
        <f t="shared" ref="I10:I34" si="5">H10/$H$9*100</f>
        <v>107.29781388524715</v>
      </c>
      <c r="J10" s="9">
        <v>930246</v>
      </c>
      <c r="K10" s="11">
        <f t="shared" ref="K10:K34" si="6">J10/$J$9*100</f>
        <v>100.77378754455857</v>
      </c>
      <c r="L10" s="12">
        <v>100</v>
      </c>
      <c r="M10" s="9">
        <v>73.900000000000006</v>
      </c>
      <c r="N10" s="9">
        <v>3720.0549999999998</v>
      </c>
      <c r="O10" s="10">
        <v>5.0099999999999999E-2</v>
      </c>
      <c r="P10" s="9">
        <f t="shared" ref="P10:P35" si="7">M10*(N10+N10*O10)</f>
        <v>288685.15893144999</v>
      </c>
      <c r="Q10" s="11">
        <f>P10/$P$9*100</f>
        <v>100.32404817730485</v>
      </c>
      <c r="R10" s="12">
        <v>101.82267325410601</v>
      </c>
      <c r="S10" s="13">
        <f t="shared" ref="S10:S34" si="8">D10^$AM$10*G10^$AM$11*K10^$AM$12*Q10^$AM$13</f>
        <v>100.44791258807446</v>
      </c>
      <c r="T10" s="13">
        <f t="shared" ref="T10:T34" si="9">D10^$AN$10*G10^$AN$11*K10^$AN$12*Q10^$AN$13</f>
        <v>100.50049208092329</v>
      </c>
      <c r="U10" s="13">
        <f t="shared" ref="U10:U34" si="10">D10^$AO$10*G10^$AO$11*K10^$AO$12*Q10^$AO$13</f>
        <v>100.48366364942567</v>
      </c>
      <c r="V10" s="9">
        <v>660.71</v>
      </c>
      <c r="W10" s="9">
        <f t="shared" ref="W10:W35" si="11">V10/$V$9*100</f>
        <v>101.28307324401386</v>
      </c>
      <c r="X10" s="10">
        <f>(S10/S9)-1</f>
        <v>4.4791258807443945E-3</v>
      </c>
      <c r="Y10" s="10">
        <f>(T10/T9)-1</f>
        <v>5.004920809231761E-3</v>
      </c>
      <c r="Z10" s="10">
        <f t="shared" ref="Z10:Z34" si="12">(V10/V9)-1</f>
        <v>1.2830732440138659E-2</v>
      </c>
      <c r="AA10" s="10"/>
      <c r="AB10" s="10"/>
      <c r="AC10" s="10"/>
      <c r="AD10" s="16">
        <f t="shared" si="0"/>
        <v>100.26781307288221</v>
      </c>
      <c r="AE10" s="16">
        <f t="shared" si="1"/>
        <v>100.36696853997714</v>
      </c>
      <c r="AF10" s="16">
        <f t="shared" si="2"/>
        <v>100.33522812671197</v>
      </c>
      <c r="AG10" s="34">
        <f t="shared" ref="AG10:AG34" si="13">D10^$AM$10*G10^$AM$11*I10^$AM$12*Q10^$AM$13</f>
        <v>101.92567897869461</v>
      </c>
      <c r="AH10" s="34">
        <f t="shared" ref="AH10:AH34" si="14">D10^$AN$10*G10^$AN$11*I10^$AN$12*Q10^$AN$13</f>
        <v>101.59375959770543</v>
      </c>
      <c r="AI10" s="34">
        <f t="shared" ref="AI10:AI34" si="15">D10^$AO$10*G10^$AO$11*I10^$AO$12*Q10^$AO$13</f>
        <v>101.69985602993606</v>
      </c>
      <c r="AJ10" s="1"/>
      <c r="AK10" s="1"/>
      <c r="AL10" s="18" t="s">
        <v>7</v>
      </c>
      <c r="AM10" s="19">
        <v>0.26600977416983063</v>
      </c>
      <c r="AN10" s="20">
        <v>0.1592909819628244</v>
      </c>
      <c r="AO10" s="19">
        <f>0.32*AM10+0.68*AN10</f>
        <v>0.1934409954690664</v>
      </c>
    </row>
    <row r="11" spans="1:41" x14ac:dyDescent="0.35">
      <c r="A11" s="48"/>
      <c r="B11" s="8">
        <v>3</v>
      </c>
      <c r="C11" s="9">
        <v>99.691999999999993</v>
      </c>
      <c r="D11" s="11">
        <f t="shared" si="3"/>
        <v>99.199968157936638</v>
      </c>
      <c r="E11" s="12">
        <v>103.81449825894271</v>
      </c>
      <c r="F11" s="9">
        <v>106.49</v>
      </c>
      <c r="G11" s="11">
        <f t="shared" si="4"/>
        <v>100.8141626431885</v>
      </c>
      <c r="H11" s="9">
        <v>1452400.0491124999</v>
      </c>
      <c r="I11" s="9">
        <f t="shared" si="5"/>
        <v>107.56104731063249</v>
      </c>
      <c r="J11" s="9">
        <v>947674.57142857148</v>
      </c>
      <c r="K11" s="11">
        <f t="shared" si="6"/>
        <v>102.66182915328143</v>
      </c>
      <c r="L11" s="12">
        <v>100</v>
      </c>
      <c r="M11" s="9">
        <v>73.900000000000006</v>
      </c>
      <c r="N11" s="9">
        <v>3698.9708333333333</v>
      </c>
      <c r="O11" s="10">
        <v>5.0099999999999999E-2</v>
      </c>
      <c r="P11" s="9">
        <f t="shared" si="7"/>
        <v>287048.97720695834</v>
      </c>
      <c r="Q11" s="11">
        <f t="shared" ref="Q11:Q35" si="16">P11/$P$9*100</f>
        <v>99.755441274330309</v>
      </c>
      <c r="R11" s="12">
        <v>104.98508924199939</v>
      </c>
      <c r="S11" s="13">
        <f t="shared" si="8"/>
        <v>100.43769183195707</v>
      </c>
      <c r="T11" s="13">
        <f t="shared" si="9"/>
        <v>100.58753128054988</v>
      </c>
      <c r="U11" s="13">
        <f t="shared" si="10"/>
        <v>100.53955835177901</v>
      </c>
      <c r="V11" s="9">
        <v>672.77</v>
      </c>
      <c r="W11" s="9">
        <f t="shared" si="11"/>
        <v>103.13180243431339</v>
      </c>
      <c r="X11" s="10">
        <f t="shared" ref="X11:Y34" si="17">(S11/S10)-1</f>
        <v>-1.0175180204397005E-4</v>
      </c>
      <c r="Y11" s="10">
        <f t="shared" si="17"/>
        <v>8.6605744732581869E-4</v>
      </c>
      <c r="Z11" s="10">
        <f t="shared" si="12"/>
        <v>1.8253091371403407E-2</v>
      </c>
      <c r="AA11" s="10"/>
      <c r="AB11" s="10"/>
      <c r="AC11" s="10"/>
      <c r="AD11" s="16">
        <f t="shared" si="0"/>
        <v>99.825275343971853</v>
      </c>
      <c r="AE11" s="16">
        <f t="shared" si="1"/>
        <v>100.13279955148103</v>
      </c>
      <c r="AF11" s="16">
        <f t="shared" si="2"/>
        <v>100.03428887104931</v>
      </c>
      <c r="AG11" s="34">
        <f t="shared" si="13"/>
        <v>101.53372953295793</v>
      </c>
      <c r="AH11" s="34">
        <f t="shared" si="14"/>
        <v>101.39957272033182</v>
      </c>
      <c r="AI11" s="34">
        <f t="shared" si="15"/>
        <v>101.44248360306869</v>
      </c>
      <c r="AJ11" s="1"/>
      <c r="AK11" s="1"/>
      <c r="AL11" s="18" t="s">
        <v>10</v>
      </c>
      <c r="AM11" s="19">
        <v>0.152986054005913</v>
      </c>
      <c r="AN11" s="20">
        <v>0.40188887186489408</v>
      </c>
      <c r="AO11" s="19">
        <f t="shared" ref="AO11:AO13" si="18">0.32*AM11+0.68*AN11</f>
        <v>0.32223997015002015</v>
      </c>
    </row>
    <row r="12" spans="1:41" x14ac:dyDescent="0.35">
      <c r="A12" s="48"/>
      <c r="B12" s="8">
        <v>4</v>
      </c>
      <c r="C12" s="9">
        <v>99.734999999999999</v>
      </c>
      <c r="D12" s="11">
        <f t="shared" si="3"/>
        <v>99.242755930584309</v>
      </c>
      <c r="E12" s="12">
        <v>105.23899968344412</v>
      </c>
      <c r="F12" s="9">
        <v>106.72</v>
      </c>
      <c r="G12" s="11">
        <f t="shared" si="4"/>
        <v>101.03190381520402</v>
      </c>
      <c r="H12" s="9">
        <v>1522993.0395444443</v>
      </c>
      <c r="I12" s="9">
        <f t="shared" si="5"/>
        <v>112.78898432997451</v>
      </c>
      <c r="J12" s="9">
        <v>956087.75</v>
      </c>
      <c r="K12" s="11">
        <f t="shared" si="6"/>
        <v>103.57323094370201</v>
      </c>
      <c r="L12" s="12">
        <v>100</v>
      </c>
      <c r="M12" s="9">
        <v>74</v>
      </c>
      <c r="N12" s="9">
        <v>3671.0783333333334</v>
      </c>
      <c r="O12" s="10">
        <v>4.3700000000000003E-2</v>
      </c>
      <c r="P12" s="9">
        <f t="shared" si="7"/>
        <v>283531.32978099998</v>
      </c>
      <c r="Q12" s="11">
        <f t="shared" si="16"/>
        <v>98.532986226281167</v>
      </c>
      <c r="R12" s="12">
        <v>103.6742778297058</v>
      </c>
      <c r="S12" s="13">
        <f t="shared" si="8"/>
        <v>100.25800009047587</v>
      </c>
      <c r="T12" s="13">
        <f t="shared" si="9"/>
        <v>100.50469547885986</v>
      </c>
      <c r="U12" s="13">
        <f t="shared" si="10"/>
        <v>100.42568698219881</v>
      </c>
      <c r="V12" s="9">
        <v>672.59</v>
      </c>
      <c r="W12" s="9">
        <f t="shared" si="11"/>
        <v>103.10420946132386</v>
      </c>
      <c r="X12" s="10">
        <f t="shared" si="17"/>
        <v>-1.7890867283353318E-3</v>
      </c>
      <c r="Y12" s="10">
        <f t="shared" si="17"/>
        <v>-8.2351958175597151E-4</v>
      </c>
      <c r="Z12" s="10">
        <f t="shared" si="12"/>
        <v>-2.6755057449046049E-4</v>
      </c>
      <c r="AA12" s="10"/>
      <c r="AB12" s="10"/>
      <c r="AC12" s="10"/>
      <c r="AD12" s="16">
        <f t="shared" si="0"/>
        <v>99.441841205745092</v>
      </c>
      <c r="AE12" s="16">
        <f t="shared" si="1"/>
        <v>99.897933228741707</v>
      </c>
      <c r="AF12" s="16">
        <f t="shared" si="2"/>
        <v>99.751756643434334</v>
      </c>
      <c r="AG12" s="34">
        <f t="shared" si="13"/>
        <v>102.26751929668153</v>
      </c>
      <c r="AH12" s="34">
        <f t="shared" si="14"/>
        <v>101.99322157500787</v>
      </c>
      <c r="AI12" s="34">
        <f t="shared" si="15"/>
        <v>102.08091670607917</v>
      </c>
      <c r="AJ12" s="1"/>
      <c r="AK12" s="1"/>
      <c r="AL12" s="18" t="s">
        <v>11</v>
      </c>
      <c r="AM12" s="19">
        <v>0.23281683840351799</v>
      </c>
      <c r="AN12" s="20">
        <v>0.1724771004901518</v>
      </c>
      <c r="AO12" s="19">
        <f t="shared" si="18"/>
        <v>0.191785816622429</v>
      </c>
    </row>
    <row r="13" spans="1:41" x14ac:dyDescent="0.35">
      <c r="A13" s="48"/>
      <c r="B13" s="8">
        <v>5</v>
      </c>
      <c r="C13" s="9">
        <v>100.081</v>
      </c>
      <c r="D13" s="11">
        <f t="shared" si="3"/>
        <v>99.587048240726006</v>
      </c>
      <c r="E13" s="12">
        <v>107.81101614434947</v>
      </c>
      <c r="F13" s="9">
        <v>106.8</v>
      </c>
      <c r="G13" s="11">
        <f t="shared" si="4"/>
        <v>101.1076398750355</v>
      </c>
      <c r="H13" s="9">
        <v>1553117.6953899998</v>
      </c>
      <c r="I13" s="9">
        <f t="shared" si="5"/>
        <v>115.01993959233509</v>
      </c>
      <c r="J13" s="9">
        <v>950966.88888888888</v>
      </c>
      <c r="K13" s="11">
        <f t="shared" si="6"/>
        <v>103.01848674737512</v>
      </c>
      <c r="L13" s="12">
        <v>100</v>
      </c>
      <c r="M13" s="9">
        <v>74.099999999999994</v>
      </c>
      <c r="N13" s="9">
        <v>3660.9633333333331</v>
      </c>
      <c r="O13" s="10">
        <v>4.3700000000000003E-2</v>
      </c>
      <c r="P13" s="9">
        <f t="shared" si="7"/>
        <v>283132.20463709993</v>
      </c>
      <c r="Q13" s="11">
        <f t="shared" si="16"/>
        <v>98.394282004998672</v>
      </c>
      <c r="R13" s="12">
        <v>103.7410424177683</v>
      </c>
      <c r="S13" s="13">
        <f t="shared" si="8"/>
        <v>100.18734946319202</v>
      </c>
      <c r="T13" s="13">
        <f t="shared" si="9"/>
        <v>100.45961259949146</v>
      </c>
      <c r="U13" s="13">
        <f t="shared" si="10"/>
        <v>100.37240799238424</v>
      </c>
      <c r="V13" s="9">
        <v>678.13</v>
      </c>
      <c r="W13" s="9">
        <f t="shared" si="11"/>
        <v>103.95345985222428</v>
      </c>
      <c r="X13" s="10">
        <f t="shared" si="17"/>
        <v>-7.0468817670510386E-4</v>
      </c>
      <c r="Y13" s="10">
        <f t="shared" si="17"/>
        <v>-4.485649068791675E-4</v>
      </c>
      <c r="Z13" s="10">
        <f t="shared" si="12"/>
        <v>8.2368158908101563E-3</v>
      </c>
      <c r="AA13" s="10"/>
      <c r="AB13" s="10"/>
      <c r="AC13" s="10"/>
      <c r="AD13" s="16">
        <f t="shared" si="0"/>
        <v>99.496091105558889</v>
      </c>
      <c r="AE13" s="16">
        <f t="shared" si="1"/>
        <v>99.945657333837374</v>
      </c>
      <c r="AF13" s="16">
        <f t="shared" si="2"/>
        <v>99.801575569890474</v>
      </c>
      <c r="AG13" s="34">
        <f t="shared" si="13"/>
        <v>102.79098510712009</v>
      </c>
      <c r="AH13" s="34">
        <f t="shared" si="14"/>
        <v>102.38725572218618</v>
      </c>
      <c r="AI13" s="34">
        <f t="shared" si="15"/>
        <v>102.51627630051519</v>
      </c>
      <c r="AJ13" s="1"/>
      <c r="AK13" s="1"/>
      <c r="AL13" s="18" t="s">
        <v>12</v>
      </c>
      <c r="AM13" s="19">
        <v>0.34818733342073827</v>
      </c>
      <c r="AN13" s="20">
        <v>0.26634304568212985</v>
      </c>
      <c r="AO13" s="19">
        <f t="shared" si="18"/>
        <v>0.29253321775848456</v>
      </c>
    </row>
    <row r="14" spans="1:41" x14ac:dyDescent="0.35">
      <c r="A14" s="48"/>
      <c r="B14" s="8">
        <v>6</v>
      </c>
      <c r="C14" s="9">
        <v>100.71899999999999</v>
      </c>
      <c r="D14" s="11">
        <f t="shared" si="3"/>
        <v>100.22189937907977</v>
      </c>
      <c r="E14" s="12">
        <v>108.38081671415003</v>
      </c>
      <c r="F14" s="9">
        <v>106.92</v>
      </c>
      <c r="G14" s="11">
        <f t="shared" si="4"/>
        <v>101.22124396478273</v>
      </c>
      <c r="H14" s="9">
        <v>1570072.5975363634</v>
      </c>
      <c r="I14" s="9">
        <f t="shared" si="5"/>
        <v>116.27557644874152</v>
      </c>
      <c r="J14" s="9">
        <v>957270.2</v>
      </c>
      <c r="K14" s="11">
        <f t="shared" si="6"/>
        <v>103.70132605519086</v>
      </c>
      <c r="L14" s="12">
        <v>100</v>
      </c>
      <c r="M14" s="9">
        <v>74.099999999999994</v>
      </c>
      <c r="N14" s="9">
        <v>3660.9633333333331</v>
      </c>
      <c r="O14" s="10">
        <v>4.3700000000000003E-2</v>
      </c>
      <c r="P14" s="9">
        <f t="shared" si="7"/>
        <v>283132.20463709993</v>
      </c>
      <c r="Q14" s="11">
        <f t="shared" si="16"/>
        <v>98.394282004998672</v>
      </c>
      <c r="R14" s="12">
        <v>104.89606979124939</v>
      </c>
      <c r="S14" s="13">
        <f t="shared" si="8"/>
        <v>100.52859400539519</v>
      </c>
      <c r="T14" s="13">
        <f t="shared" si="9"/>
        <v>100.72144949312822</v>
      </c>
      <c r="U14" s="13">
        <f t="shared" si="10"/>
        <v>100.6596955175272</v>
      </c>
      <c r="V14" s="9">
        <v>682.18</v>
      </c>
      <c r="W14" s="9">
        <f t="shared" si="11"/>
        <v>104.57430174448905</v>
      </c>
      <c r="X14" s="10">
        <f t="shared" si="17"/>
        <v>3.4060641790762958E-3</v>
      </c>
      <c r="Y14" s="10">
        <f t="shared" si="17"/>
        <v>2.6063896411847587E-3</v>
      </c>
      <c r="Z14" s="10">
        <f t="shared" si="12"/>
        <v>5.9723061949772394E-3</v>
      </c>
      <c r="AA14" s="10"/>
      <c r="AB14" s="10"/>
      <c r="AC14" s="10"/>
      <c r="AD14" s="16">
        <f t="shared" si="0"/>
        <v>99.681543801134211</v>
      </c>
      <c r="AE14" s="16">
        <f t="shared" si="1"/>
        <v>100.09203869202112</v>
      </c>
      <c r="AF14" s="16">
        <f t="shared" si="2"/>
        <v>99.960496739103604</v>
      </c>
      <c r="AG14" s="34">
        <f t="shared" si="13"/>
        <v>103.24322954976607</v>
      </c>
      <c r="AH14" s="34">
        <f t="shared" si="14"/>
        <v>102.72941190988843</v>
      </c>
      <c r="AI14" s="34">
        <f t="shared" si="15"/>
        <v>102.89355472557878</v>
      </c>
      <c r="AJ14" s="1"/>
      <c r="AK14" s="1"/>
    </row>
    <row r="15" spans="1:41" x14ac:dyDescent="0.35">
      <c r="A15" s="48"/>
      <c r="B15" s="8">
        <v>7</v>
      </c>
      <c r="C15" s="9">
        <v>100.801</v>
      </c>
      <c r="D15" s="11">
        <f t="shared" si="3"/>
        <v>100.30349466645438</v>
      </c>
      <c r="E15" s="12">
        <v>109.38588160810383</v>
      </c>
      <c r="F15" s="9">
        <v>107.21</v>
      </c>
      <c r="G15" s="11">
        <f t="shared" si="4"/>
        <v>101.49578718167187</v>
      </c>
      <c r="H15" s="9">
        <v>1582735.8477416665</v>
      </c>
      <c r="I15" s="9">
        <f t="shared" si="5"/>
        <v>117.21338449637364</v>
      </c>
      <c r="J15" s="9">
        <v>979336.54545454541</v>
      </c>
      <c r="K15" s="11">
        <f t="shared" si="6"/>
        <v>106.09177891252234</v>
      </c>
      <c r="L15" s="12">
        <v>100</v>
      </c>
      <c r="M15" s="9">
        <v>74.7</v>
      </c>
      <c r="N15" s="9">
        <v>3675.2666666666664</v>
      </c>
      <c r="O15" s="10">
        <v>5.0700000000000002E-2</v>
      </c>
      <c r="P15" s="9">
        <f t="shared" si="7"/>
        <v>288461.72069400002</v>
      </c>
      <c r="Q15" s="11">
        <f t="shared" si="16"/>
        <v>100.24639878035784</v>
      </c>
      <c r="R15" s="12">
        <v>108.72613165976767</v>
      </c>
      <c r="S15" s="13">
        <f t="shared" si="8"/>
        <v>101.78594611647699</v>
      </c>
      <c r="T15" s="13">
        <f t="shared" si="9"/>
        <v>101.74549662101352</v>
      </c>
      <c r="U15" s="13">
        <f t="shared" si="10"/>
        <v>101.75843871034662</v>
      </c>
      <c r="V15" s="9">
        <v>693.65</v>
      </c>
      <c r="W15" s="9">
        <f t="shared" si="11"/>
        <v>106.33258730110065</v>
      </c>
      <c r="X15" s="10">
        <f t="shared" si="17"/>
        <v>1.2507407703467033E-2</v>
      </c>
      <c r="Y15" s="10">
        <f t="shared" si="17"/>
        <v>1.0167120638540528E-2</v>
      </c>
      <c r="Z15" s="10">
        <f t="shared" si="12"/>
        <v>1.6813744173092227E-2</v>
      </c>
      <c r="AA15" s="10"/>
      <c r="AB15" s="10"/>
      <c r="AC15" s="10"/>
      <c r="AD15" s="16">
        <f t="shared" si="0"/>
        <v>100.39421269546534</v>
      </c>
      <c r="AE15" s="16">
        <f t="shared" si="1"/>
        <v>100.713035380363</v>
      </c>
      <c r="AF15" s="16">
        <f t="shared" si="2"/>
        <v>100.61090211617822</v>
      </c>
      <c r="AG15" s="34">
        <f t="shared" si="13"/>
        <v>104.17601327751933</v>
      </c>
      <c r="AH15" s="34">
        <f t="shared" si="14"/>
        <v>103.51008705846375</v>
      </c>
      <c r="AI15" s="34">
        <f t="shared" si="15"/>
        <v>103.7227189998987</v>
      </c>
      <c r="AJ15" s="1"/>
      <c r="AK15" s="1"/>
    </row>
    <row r="16" spans="1:41" x14ac:dyDescent="0.35">
      <c r="A16" s="48"/>
      <c r="B16" s="8">
        <v>8</v>
      </c>
      <c r="C16" s="9">
        <v>100.96299999999999</v>
      </c>
      <c r="D16" s="11">
        <f t="shared" si="3"/>
        <v>100.46469511224328</v>
      </c>
      <c r="E16" s="12">
        <v>110.50174105729663</v>
      </c>
      <c r="F16" s="9">
        <v>107.56</v>
      </c>
      <c r="G16" s="11">
        <f t="shared" si="4"/>
        <v>101.82713244343464</v>
      </c>
      <c r="H16" s="9">
        <v>1637723.9109916668</v>
      </c>
      <c r="I16" s="9">
        <f t="shared" si="5"/>
        <v>121.2856603657992</v>
      </c>
      <c r="J16" s="9">
        <v>993558.5</v>
      </c>
      <c r="K16" s="11">
        <f t="shared" si="6"/>
        <v>107.63244689263946</v>
      </c>
      <c r="L16" s="12">
        <v>100</v>
      </c>
      <c r="M16" s="9">
        <v>74.900000000000006</v>
      </c>
      <c r="N16" s="9">
        <v>3683.5650000000001</v>
      </c>
      <c r="O16" s="10">
        <v>5.0700000000000002E-2</v>
      </c>
      <c r="P16" s="9">
        <f t="shared" si="7"/>
        <v>289887.09873795003</v>
      </c>
      <c r="Q16" s="11">
        <f t="shared" si="16"/>
        <v>100.74174705555639</v>
      </c>
      <c r="R16" s="12">
        <v>107.01028174656162</v>
      </c>
      <c r="S16" s="13">
        <f t="shared" si="8"/>
        <v>102.39836644053891</v>
      </c>
      <c r="T16" s="13">
        <f t="shared" si="9"/>
        <v>102.29285062848199</v>
      </c>
      <c r="U16" s="13">
        <f t="shared" si="10"/>
        <v>102.32660385334904</v>
      </c>
      <c r="V16" s="9">
        <v>691.78</v>
      </c>
      <c r="W16" s="9">
        <f t="shared" si="11"/>
        <v>106.04592697059813</v>
      </c>
      <c r="X16" s="10">
        <f t="shared" si="17"/>
        <v>6.0167473745451616E-3</v>
      </c>
      <c r="Y16" s="10">
        <f t="shared" si="17"/>
        <v>5.379638663588926E-3</v>
      </c>
      <c r="Z16" s="10">
        <f t="shared" si="12"/>
        <v>-2.6958840914005355E-3</v>
      </c>
      <c r="AA16" s="10"/>
      <c r="AB16" s="10"/>
      <c r="AC16" s="10"/>
      <c r="AD16" s="16">
        <f t="shared" si="0"/>
        <v>100.65981095153013</v>
      </c>
      <c r="AE16" s="16">
        <f t="shared" si="1"/>
        <v>101.00335702150292</v>
      </c>
      <c r="AF16" s="16">
        <f t="shared" si="2"/>
        <v>100.89329490200588</v>
      </c>
      <c r="AG16" s="34">
        <f t="shared" si="13"/>
        <v>105.28545135084843</v>
      </c>
      <c r="AH16" s="34">
        <f t="shared" si="14"/>
        <v>104.42176285292112</v>
      </c>
      <c r="AI16" s="34">
        <f t="shared" si="15"/>
        <v>104.69736951782249</v>
      </c>
      <c r="AJ16" s="1"/>
      <c r="AK16" s="1"/>
    </row>
    <row r="17" spans="1:37" x14ac:dyDescent="0.35">
      <c r="A17" s="48"/>
      <c r="B17" s="8">
        <v>9</v>
      </c>
      <c r="C17" s="9">
        <v>100.895</v>
      </c>
      <c r="D17" s="11">
        <f t="shared" si="3"/>
        <v>100.39703072759114</v>
      </c>
      <c r="E17" s="12">
        <v>111.43558088002533</v>
      </c>
      <c r="F17" s="9">
        <v>107.68</v>
      </c>
      <c r="G17" s="11">
        <f t="shared" si="4"/>
        <v>101.94073653318188</v>
      </c>
      <c r="H17" s="9">
        <v>1697581.3589166664</v>
      </c>
      <c r="I17" s="9">
        <f t="shared" si="5"/>
        <v>125.71855045836617</v>
      </c>
      <c r="J17" s="9">
        <v>993558.5</v>
      </c>
      <c r="K17" s="11">
        <f t="shared" si="6"/>
        <v>107.63244689263946</v>
      </c>
      <c r="L17" s="12">
        <v>100</v>
      </c>
      <c r="M17" s="9">
        <v>75.2</v>
      </c>
      <c r="N17" s="9">
        <v>3689.4333333333329</v>
      </c>
      <c r="O17" s="10">
        <v>5.0700000000000002E-2</v>
      </c>
      <c r="P17" s="9">
        <f t="shared" si="7"/>
        <v>291511.86777066666</v>
      </c>
      <c r="Q17" s="11">
        <f t="shared" si="16"/>
        <v>101.30638781270027</v>
      </c>
      <c r="R17" s="12">
        <v>107.79365291316154</v>
      </c>
      <c r="S17" s="13">
        <f t="shared" si="8"/>
        <v>102.59695011283496</v>
      </c>
      <c r="T17" s="13">
        <f t="shared" si="9"/>
        <v>102.48016051586153</v>
      </c>
      <c r="U17" s="13">
        <f t="shared" si="10"/>
        <v>102.51751871516555</v>
      </c>
      <c r="V17" s="9">
        <v>695.63</v>
      </c>
      <c r="W17" s="9">
        <f t="shared" si="11"/>
        <v>106.63611000398565</v>
      </c>
      <c r="X17" s="10">
        <f t="shared" si="17"/>
        <v>1.9393246122862973E-3</v>
      </c>
      <c r="Y17" s="10">
        <f t="shared" si="17"/>
        <v>1.8311141612412651E-3</v>
      </c>
      <c r="Z17" s="10">
        <f t="shared" si="12"/>
        <v>5.5653531469541662E-3</v>
      </c>
      <c r="AA17" s="10"/>
      <c r="AB17" s="10"/>
      <c r="AC17" s="10"/>
      <c r="AD17" s="16">
        <f t="shared" si="0"/>
        <v>100.85502300037653</v>
      </c>
      <c r="AE17" s="16">
        <f t="shared" si="1"/>
        <v>101.1883056988779</v>
      </c>
      <c r="AF17" s="16">
        <f t="shared" si="2"/>
        <v>101.08153558164415</v>
      </c>
      <c r="AG17" s="34">
        <f t="shared" si="13"/>
        <v>106.37495237270016</v>
      </c>
      <c r="AH17" s="34">
        <f t="shared" si="14"/>
        <v>105.26268372536077</v>
      </c>
      <c r="AI17" s="34">
        <f t="shared" si="15"/>
        <v>105.61733849063108</v>
      </c>
      <c r="AJ17" s="1"/>
      <c r="AK17" s="1"/>
    </row>
    <row r="18" spans="1:37" x14ac:dyDescent="0.35">
      <c r="A18" s="48"/>
      <c r="B18" s="8">
        <v>10</v>
      </c>
      <c r="C18" s="9">
        <v>100.815</v>
      </c>
      <c r="D18" s="11">
        <f t="shared" si="3"/>
        <v>100.31742556917689</v>
      </c>
      <c r="E18" s="12">
        <v>113.05792972459641</v>
      </c>
      <c r="F18" s="9">
        <v>107.46</v>
      </c>
      <c r="G18" s="11">
        <f t="shared" si="4"/>
        <v>101.73246236864526</v>
      </c>
      <c r="H18" s="9">
        <v>1723885.6937499999</v>
      </c>
      <c r="I18" s="9">
        <f t="shared" si="5"/>
        <v>127.66658247971716</v>
      </c>
      <c r="J18" s="9">
        <v>1020382.1666666666</v>
      </c>
      <c r="K18" s="11">
        <f t="shared" si="6"/>
        <v>110.53826157588746</v>
      </c>
      <c r="L18" s="12">
        <v>100</v>
      </c>
      <c r="M18" s="9">
        <v>75.400000000000006</v>
      </c>
      <c r="N18" s="9">
        <v>3684.3183333333332</v>
      </c>
      <c r="O18" s="10">
        <v>5.2400000000000002E-2</v>
      </c>
      <c r="P18" s="9">
        <f t="shared" si="7"/>
        <v>292354.1966956</v>
      </c>
      <c r="Q18" s="11">
        <f t="shared" si="16"/>
        <v>101.59911449099208</v>
      </c>
      <c r="R18" s="12">
        <v>106.55183157519919</v>
      </c>
      <c r="S18" s="13">
        <f t="shared" si="8"/>
        <v>103.28489088533378</v>
      </c>
      <c r="T18" s="13">
        <f t="shared" si="9"/>
        <v>102.93360252168935</v>
      </c>
      <c r="U18" s="13">
        <f t="shared" si="10"/>
        <v>103.0458846102365</v>
      </c>
      <c r="V18" s="9">
        <v>695.89</v>
      </c>
      <c r="W18" s="9">
        <f t="shared" si="11"/>
        <v>106.67596652052609</v>
      </c>
      <c r="X18" s="10">
        <f t="shared" si="17"/>
        <v>6.7052750763276769E-3</v>
      </c>
      <c r="Y18" s="10">
        <f t="shared" si="17"/>
        <v>4.4246808703782836E-3</v>
      </c>
      <c r="Z18" s="10">
        <f t="shared" si="12"/>
        <v>3.7376191366100819E-4</v>
      </c>
      <c r="AA18" s="10"/>
      <c r="AB18" s="10"/>
      <c r="AC18" s="10"/>
      <c r="AD18" s="16">
        <f t="shared" si="0"/>
        <v>100.90352122427501</v>
      </c>
      <c r="AE18" s="16">
        <f t="shared" si="1"/>
        <v>101.1701142429507</v>
      </c>
      <c r="AF18" s="16">
        <f t="shared" si="2"/>
        <v>101.08472793216839</v>
      </c>
      <c r="AG18" s="34">
        <f t="shared" si="13"/>
        <v>106.80777992233233</v>
      </c>
      <c r="AH18" s="34">
        <f t="shared" si="14"/>
        <v>105.52324402823582</v>
      </c>
      <c r="AI18" s="34">
        <f t="shared" si="15"/>
        <v>105.93260574794077</v>
      </c>
      <c r="AJ18" s="1"/>
      <c r="AK18" s="1"/>
    </row>
    <row r="19" spans="1:37" x14ac:dyDescent="0.35">
      <c r="A19" s="48"/>
      <c r="B19" s="8">
        <v>11</v>
      </c>
      <c r="C19" s="9">
        <v>100.773</v>
      </c>
      <c r="D19" s="11">
        <f t="shared" si="3"/>
        <v>100.2756328610094</v>
      </c>
      <c r="E19" s="12">
        <v>115.29756251978473</v>
      </c>
      <c r="F19" s="9">
        <v>107.71</v>
      </c>
      <c r="G19" s="11">
        <f t="shared" si="4"/>
        <v>101.96913755561867</v>
      </c>
      <c r="H19" s="9">
        <v>1777003.9011666665</v>
      </c>
      <c r="I19" s="9">
        <f t="shared" si="5"/>
        <v>131.60038159001829</v>
      </c>
      <c r="J19" s="9">
        <v>1038898.5833333334</v>
      </c>
      <c r="K19" s="11">
        <f t="shared" si="6"/>
        <v>112.54414973800071</v>
      </c>
      <c r="L19" s="12">
        <v>100</v>
      </c>
      <c r="M19" s="9">
        <v>75.599999999999994</v>
      </c>
      <c r="N19" s="9">
        <v>3702.6383333333338</v>
      </c>
      <c r="O19" s="10">
        <v>5.2400000000000002E-2</v>
      </c>
      <c r="P19" s="9">
        <f t="shared" si="7"/>
        <v>294587.23759920005</v>
      </c>
      <c r="Q19" s="11">
        <f t="shared" si="16"/>
        <v>102.37514227165074</v>
      </c>
      <c r="R19" s="12">
        <v>112.9300752214359</v>
      </c>
      <c r="S19" s="13">
        <f t="shared" si="8"/>
        <v>104.01884672598749</v>
      </c>
      <c r="T19" s="13">
        <f t="shared" si="9"/>
        <v>103.55264142159891</v>
      </c>
      <c r="U19" s="13">
        <f t="shared" si="10"/>
        <v>103.70159933190746</v>
      </c>
      <c r="V19" s="9">
        <v>716.05</v>
      </c>
      <c r="W19" s="9">
        <f t="shared" si="11"/>
        <v>109.76637949535517</v>
      </c>
      <c r="X19" s="10">
        <f t="shared" si="17"/>
        <v>7.1061297965502312E-3</v>
      </c>
      <c r="Y19" s="10">
        <f t="shared" si="17"/>
        <v>6.0139632223512596E-3</v>
      </c>
      <c r="Z19" s="10">
        <f t="shared" si="12"/>
        <v>2.8970095848481758E-2</v>
      </c>
      <c r="AA19" s="10"/>
      <c r="AB19" s="10"/>
      <c r="AC19" s="10"/>
      <c r="AD19" s="16">
        <f t="shared" si="0"/>
        <v>101.19596434599028</v>
      </c>
      <c r="AE19" s="16">
        <f t="shared" si="1"/>
        <v>101.46333946469016</v>
      </c>
      <c r="AF19" s="16">
        <f t="shared" si="2"/>
        <v>101.37770265463196</v>
      </c>
      <c r="AG19" s="34">
        <f t="shared" si="13"/>
        <v>107.87685225145643</v>
      </c>
      <c r="AH19" s="34">
        <f t="shared" si="14"/>
        <v>106.38448103741646</v>
      </c>
      <c r="AI19" s="34">
        <f t="shared" si="15"/>
        <v>106.85977981175274</v>
      </c>
      <c r="AJ19" s="1"/>
      <c r="AK19" s="1"/>
    </row>
    <row r="20" spans="1:37" x14ac:dyDescent="0.35">
      <c r="A20" s="48"/>
      <c r="B20" s="8">
        <v>12</v>
      </c>
      <c r="C20" s="9">
        <v>101.001</v>
      </c>
      <c r="D20" s="11">
        <f t="shared" si="3"/>
        <v>100.50250756249007</v>
      </c>
      <c r="E20" s="12">
        <v>116.76954732510289</v>
      </c>
      <c r="F20" s="9">
        <v>108.02</v>
      </c>
      <c r="G20" s="11">
        <f t="shared" si="4"/>
        <v>102.26261478746568</v>
      </c>
      <c r="H20" s="9">
        <v>1790532.2335833332</v>
      </c>
      <c r="I20" s="9">
        <f t="shared" si="5"/>
        <v>132.60225542222602</v>
      </c>
      <c r="J20">
        <v>1047231.9166666666</v>
      </c>
      <c r="K20" s="11">
        <f t="shared" si="6"/>
        <v>113.44690187331901</v>
      </c>
      <c r="L20" s="12">
        <v>100</v>
      </c>
      <c r="M20" s="9">
        <v>75.8</v>
      </c>
      <c r="N20" s="9">
        <v>3744.2441666666668</v>
      </c>
      <c r="O20" s="10">
        <v>5.2400000000000002E-2</v>
      </c>
      <c r="P20" s="9">
        <f t="shared" si="7"/>
        <v>298685.54612379998</v>
      </c>
      <c r="Q20" s="11">
        <f t="shared" si="16"/>
        <v>103.79938903026245</v>
      </c>
      <c r="R20" s="12">
        <v>112.09106689811725</v>
      </c>
      <c r="S20" s="13">
        <f t="shared" si="8"/>
        <v>104.82408923476258</v>
      </c>
      <c r="T20" s="13">
        <f t="shared" si="9"/>
        <v>104.23551554006723</v>
      </c>
      <c r="U20" s="13">
        <f t="shared" si="10"/>
        <v>104.42349867271614</v>
      </c>
      <c r="V20" s="9">
        <v>717.02</v>
      </c>
      <c r="W20" s="9">
        <f t="shared" si="11"/>
        <v>109.91507496090995</v>
      </c>
      <c r="X20" s="10">
        <f t="shared" si="17"/>
        <v>7.7413135611501538E-3</v>
      </c>
      <c r="Y20" s="10">
        <f t="shared" si="17"/>
        <v>6.5944635413799357E-3</v>
      </c>
      <c r="Z20" s="10">
        <f t="shared" si="12"/>
        <v>1.3546540046085465E-3</v>
      </c>
      <c r="AA20" s="10"/>
      <c r="AB20" s="10"/>
      <c r="AC20" s="10"/>
      <c r="AD20" s="16">
        <f t="shared" si="0"/>
        <v>101.78984392458112</v>
      </c>
      <c r="AE20" s="16">
        <f t="shared" si="1"/>
        <v>101.99179683512203</v>
      </c>
      <c r="AF20" s="16">
        <f t="shared" si="2"/>
        <v>101.92712834796599</v>
      </c>
      <c r="AG20" s="34">
        <f t="shared" si="13"/>
        <v>108.70170700222739</v>
      </c>
      <c r="AH20" s="34">
        <f t="shared" si="14"/>
        <v>107.07854685225696</v>
      </c>
      <c r="AI20" s="34">
        <f t="shared" si="15"/>
        <v>107.59530359166254</v>
      </c>
      <c r="AJ20" s="1"/>
      <c r="AK20" s="1"/>
    </row>
    <row r="21" spans="1:37" x14ac:dyDescent="0.35">
      <c r="A21" s="48">
        <v>2022</v>
      </c>
      <c r="B21" s="8">
        <v>1</v>
      </c>
      <c r="C21" s="9">
        <v>102.167</v>
      </c>
      <c r="D21" s="11">
        <f t="shared" si="3"/>
        <v>101.66275274637798</v>
      </c>
      <c r="E21" s="12">
        <v>121.40709085153529</v>
      </c>
      <c r="F21" s="9">
        <v>109.01</v>
      </c>
      <c r="G21" s="11">
        <f t="shared" si="4"/>
        <v>103.19984852788036</v>
      </c>
      <c r="H21" s="9">
        <v>1801402.2822499999</v>
      </c>
      <c r="I21" s="9">
        <f t="shared" si="5"/>
        <v>133.40726353250437</v>
      </c>
      <c r="J21" s="9">
        <v>1064081.6666666667</v>
      </c>
      <c r="K21" s="11">
        <f t="shared" si="6"/>
        <v>115.27223960836859</v>
      </c>
      <c r="L21" s="12">
        <v>110.06800523945381</v>
      </c>
      <c r="M21" s="9">
        <v>76</v>
      </c>
      <c r="N21" s="9">
        <v>3786.4266666666667</v>
      </c>
      <c r="O21" s="10">
        <v>5.1299999999999998E-2</v>
      </c>
      <c r="P21" s="9">
        <f t="shared" si="7"/>
        <v>302530.9469546667</v>
      </c>
      <c r="Q21" s="11">
        <f t="shared" si="16"/>
        <v>105.1357451479267</v>
      </c>
      <c r="R21" s="12">
        <v>112.01540036497974</v>
      </c>
      <c r="S21" s="13">
        <f t="shared" si="8"/>
        <v>106.15528020074797</v>
      </c>
      <c r="T21" s="13">
        <f t="shared" si="9"/>
        <v>105.45749525752777</v>
      </c>
      <c r="U21" s="13">
        <f t="shared" si="10"/>
        <v>105.68028595611148</v>
      </c>
      <c r="V21" s="9">
        <v>746.59</v>
      </c>
      <c r="W21" s="9">
        <f t="shared" si="11"/>
        <v>114.44798724591472</v>
      </c>
      <c r="X21" s="10">
        <f t="shared" si="17"/>
        <v>1.2699284827593971E-2</v>
      </c>
      <c r="Y21" s="10">
        <f t="shared" si="17"/>
        <v>1.1723256810590943E-2</v>
      </c>
      <c r="Z21" s="10">
        <f t="shared" si="12"/>
        <v>4.124013277174976E-2</v>
      </c>
      <c r="AA21" s="10">
        <f>(S21/S9)-1</f>
        <v>6.155280200747959E-2</v>
      </c>
      <c r="AB21" s="10">
        <f>(T21/T9)-1</f>
        <v>5.4574952575276559E-2</v>
      </c>
      <c r="AC21" s="10">
        <f t="shared" ref="AC21:AC34" si="19">(V21/V9)-1</f>
        <v>0.14447987245914717</v>
      </c>
      <c r="AD21" s="16">
        <f t="shared" si="0"/>
        <v>105.01962153720586</v>
      </c>
      <c r="AE21" s="16">
        <f t="shared" si="1"/>
        <v>104.62053449660878</v>
      </c>
      <c r="AF21" s="16">
        <f t="shared" si="2"/>
        <v>104.74807706938995</v>
      </c>
      <c r="AG21" s="34">
        <f t="shared" si="13"/>
        <v>109.82847012950673</v>
      </c>
      <c r="AH21" s="34">
        <f t="shared" si="14"/>
        <v>108.14885915784998</v>
      </c>
      <c r="AI21" s="34">
        <f t="shared" si="15"/>
        <v>108.68352101970459</v>
      </c>
      <c r="AJ21" s="1"/>
      <c r="AK21" s="1"/>
    </row>
    <row r="22" spans="1:37" x14ac:dyDescent="0.35">
      <c r="A22" s="48"/>
      <c r="B22" s="8">
        <v>2</v>
      </c>
      <c r="C22" s="9">
        <v>103.46</v>
      </c>
      <c r="D22" s="11">
        <f t="shared" si="3"/>
        <v>102.94937111924854</v>
      </c>
      <c r="E22" s="12">
        <v>124.7704969927192</v>
      </c>
      <c r="F22" s="9">
        <v>110.28</v>
      </c>
      <c r="G22" s="11">
        <f t="shared" si="4"/>
        <v>104.4021584777052</v>
      </c>
      <c r="H22" s="9">
        <v>1783792.0419166666</v>
      </c>
      <c r="I22" s="9">
        <f t="shared" si="5"/>
        <v>132.10309399959729</v>
      </c>
      <c r="J22" s="9">
        <v>1099081.6666666667</v>
      </c>
      <c r="K22" s="11">
        <f t="shared" si="6"/>
        <v>119.06379857670552</v>
      </c>
      <c r="L22" s="12">
        <v>110.06800523945381</v>
      </c>
      <c r="M22" s="9">
        <v>76</v>
      </c>
      <c r="N22" s="9">
        <v>3818.5875000000001</v>
      </c>
      <c r="O22" s="10">
        <v>5.1299999999999998E-2</v>
      </c>
      <c r="P22" s="9">
        <f t="shared" si="7"/>
        <v>305100.558945</v>
      </c>
      <c r="Q22" s="11">
        <f t="shared" si="16"/>
        <v>106.02873832453955</v>
      </c>
      <c r="R22" s="12">
        <v>109.99020786041751</v>
      </c>
      <c r="S22" s="13">
        <f t="shared" si="8"/>
        <v>107.82396239780338</v>
      </c>
      <c r="T22" s="13">
        <f t="shared" si="9"/>
        <v>106.99700917453092</v>
      </c>
      <c r="U22" s="13">
        <f t="shared" si="10"/>
        <v>107.26094182501834</v>
      </c>
      <c r="V22" s="9">
        <v>748.15</v>
      </c>
      <c r="W22" s="9">
        <f t="shared" si="11"/>
        <v>114.68712634515742</v>
      </c>
      <c r="X22" s="10">
        <f t="shared" si="17"/>
        <v>1.5719257618648896E-2</v>
      </c>
      <c r="Y22" s="10">
        <f t="shared" si="17"/>
        <v>1.4598430516898242E-2</v>
      </c>
      <c r="Z22" s="10">
        <f t="shared" si="12"/>
        <v>2.0895002611873714E-3</v>
      </c>
      <c r="AA22" s="10">
        <f t="shared" ref="AA22:AB34" si="20">(S22/S10)-1</f>
        <v>7.3431588767576272E-2</v>
      </c>
      <c r="AB22" s="10">
        <f t="shared" si="20"/>
        <v>6.4641644623755656E-2</v>
      </c>
      <c r="AC22" s="10">
        <f t="shared" si="19"/>
        <v>0.13234248005933003</v>
      </c>
      <c r="AD22" s="16">
        <f t="shared" si="0"/>
        <v>105.86975159774603</v>
      </c>
      <c r="AE22" s="16">
        <f t="shared" si="1"/>
        <v>105.55697950963184</v>
      </c>
      <c r="AF22" s="16">
        <f t="shared" si="2"/>
        <v>105.65696591291611</v>
      </c>
      <c r="AG22" s="34">
        <f t="shared" si="13"/>
        <v>110.46458603708862</v>
      </c>
      <c r="AH22" s="34">
        <f t="shared" si="14"/>
        <v>108.932153982738</v>
      </c>
      <c r="AI22" s="34">
        <f t="shared" si="15"/>
        <v>109.42020504643622</v>
      </c>
      <c r="AJ22" s="1"/>
      <c r="AK22" s="1"/>
    </row>
    <row r="23" spans="1:37" x14ac:dyDescent="0.35">
      <c r="A23" s="48"/>
      <c r="B23" s="8">
        <v>3</v>
      </c>
      <c r="C23" s="9">
        <v>104.187</v>
      </c>
      <c r="D23" s="11">
        <f t="shared" si="3"/>
        <v>103.67278299633817</v>
      </c>
      <c r="E23" s="12">
        <v>127.55618866729978</v>
      </c>
      <c r="F23" s="9">
        <v>110.89</v>
      </c>
      <c r="G23" s="11">
        <f t="shared" si="4"/>
        <v>104.97964593392028</v>
      </c>
      <c r="H23" s="9">
        <v>1817455.2204166667</v>
      </c>
      <c r="I23" s="9">
        <f t="shared" si="5"/>
        <v>134.59610323453731</v>
      </c>
      <c r="J23" s="9">
        <v>1108665</v>
      </c>
      <c r="K23" s="11">
        <f t="shared" si="6"/>
        <v>120.10196353232156</v>
      </c>
      <c r="L23" s="12">
        <v>110.06800523945381</v>
      </c>
      <c r="M23" s="9">
        <v>76.400000000000006</v>
      </c>
      <c r="N23" s="9">
        <v>3834.2974999999992</v>
      </c>
      <c r="O23" s="10">
        <v>5.1299999999999998E-2</v>
      </c>
      <c r="P23" s="9">
        <f t="shared" si="7"/>
        <v>307968.16787769995</v>
      </c>
      <c r="Q23" s="11">
        <f t="shared" si="16"/>
        <v>107.02529158617145</v>
      </c>
      <c r="R23" s="12">
        <v>105.42128455067432</v>
      </c>
      <c r="S23" s="13">
        <f t="shared" si="8"/>
        <v>108.68839295344078</v>
      </c>
      <c r="T23" s="13">
        <f t="shared" si="9"/>
        <v>107.78324026854906</v>
      </c>
      <c r="U23" s="13">
        <f t="shared" si="10"/>
        <v>108.07206596518115</v>
      </c>
      <c r="V23" s="9">
        <v>741.57</v>
      </c>
      <c r="W23" s="9">
        <f t="shared" si="11"/>
        <v>113.67844988809517</v>
      </c>
      <c r="X23" s="10">
        <f t="shared" si="17"/>
        <v>8.0170542467006278E-3</v>
      </c>
      <c r="Y23" s="10">
        <f t="shared" si="17"/>
        <v>7.3481595428117608E-3</v>
      </c>
      <c r="Z23" s="10">
        <f t="shared" si="12"/>
        <v>-8.7950277350797856E-3</v>
      </c>
      <c r="AA23" s="10">
        <f t="shared" si="20"/>
        <v>8.2147458498827541E-2</v>
      </c>
      <c r="AB23" s="10">
        <f t="shared" si="20"/>
        <v>7.1536788868289625E-2</v>
      </c>
      <c r="AC23" s="10">
        <f t="shared" si="19"/>
        <v>0.10226377513860618</v>
      </c>
      <c r="AD23" s="16">
        <f t="shared" si="0"/>
        <v>106.50303094924914</v>
      </c>
      <c r="AE23" s="16">
        <f t="shared" si="1"/>
        <v>106.17352801610986</v>
      </c>
      <c r="AF23" s="16">
        <f t="shared" si="2"/>
        <v>106.27885788967961</v>
      </c>
      <c r="AG23" s="34">
        <f t="shared" si="13"/>
        <v>111.61010029810174</v>
      </c>
      <c r="AH23" s="34">
        <f t="shared" si="14"/>
        <v>109.92230148772015</v>
      </c>
      <c r="AI23" s="34">
        <f t="shared" si="15"/>
        <v>110.45960152449452</v>
      </c>
      <c r="AJ23" s="1"/>
      <c r="AK23" s="1"/>
    </row>
    <row r="24" spans="1:37" x14ac:dyDescent="0.35">
      <c r="A24" s="48"/>
      <c r="B24" s="8">
        <v>4</v>
      </c>
      <c r="C24" s="9">
        <v>104.3</v>
      </c>
      <c r="D24" s="11">
        <f t="shared" si="3"/>
        <v>103.78522528259833</v>
      </c>
      <c r="E24" s="12">
        <v>129.77999366888258</v>
      </c>
      <c r="F24" s="9">
        <v>111.58</v>
      </c>
      <c r="G24" s="11">
        <f t="shared" si="4"/>
        <v>105.63286944996686</v>
      </c>
      <c r="H24" s="9">
        <v>1818551.2197500002</v>
      </c>
      <c r="I24" s="9">
        <f t="shared" si="5"/>
        <v>134.67727015285098</v>
      </c>
      <c r="J24" s="9">
        <v>1119916.6666666667</v>
      </c>
      <c r="K24" s="11">
        <f t="shared" si="6"/>
        <v>121.32085946542837</v>
      </c>
      <c r="L24" s="12">
        <v>110.06800523945381</v>
      </c>
      <c r="M24" s="9">
        <v>77.3</v>
      </c>
      <c r="N24" s="9">
        <v>3846.3424999999993</v>
      </c>
      <c r="O24" s="10">
        <v>4.6899999999999997E-2</v>
      </c>
      <c r="P24" s="9">
        <f t="shared" si="7"/>
        <v>311266.68995922495</v>
      </c>
      <c r="Q24" s="11">
        <f t="shared" si="16"/>
        <v>108.17159605656992</v>
      </c>
      <c r="R24" s="12">
        <v>111.08959807717986</v>
      </c>
      <c r="S24" s="13">
        <f t="shared" si="8"/>
        <v>109.48447147563668</v>
      </c>
      <c r="T24" s="13">
        <f t="shared" si="9"/>
        <v>108.566940855678</v>
      </c>
      <c r="U24" s="13">
        <f t="shared" si="10"/>
        <v>108.85971095479651</v>
      </c>
      <c r="V24" s="9">
        <v>760.8</v>
      </c>
      <c r="W24" s="9">
        <f t="shared" si="11"/>
        <v>116.62629916914491</v>
      </c>
      <c r="X24" s="10">
        <f t="shared" si="17"/>
        <v>7.3244115637711715E-3</v>
      </c>
      <c r="Y24" s="10">
        <f t="shared" si="17"/>
        <v>7.2710802270954389E-3</v>
      </c>
      <c r="Z24" s="10">
        <f t="shared" si="12"/>
        <v>2.5931469719648659E-2</v>
      </c>
      <c r="AA24" s="10">
        <f t="shared" si="20"/>
        <v>9.2027283377232205E-2</v>
      </c>
      <c r="AB24" s="10">
        <f t="shared" si="20"/>
        <v>8.0217599171910736E-2</v>
      </c>
      <c r="AC24" s="10">
        <f t="shared" si="19"/>
        <v>0.13114973460800772</v>
      </c>
      <c r="AD24" s="16">
        <f t="shared" si="0"/>
        <v>107.03118607718959</v>
      </c>
      <c r="AE24" s="16">
        <f t="shared" si="1"/>
        <v>106.75942788143404</v>
      </c>
      <c r="AF24" s="16">
        <f t="shared" si="2"/>
        <v>106.84631534706665</v>
      </c>
      <c r="AG24" s="34">
        <f t="shared" si="13"/>
        <v>112.17932560173709</v>
      </c>
      <c r="AH24" s="34">
        <f t="shared" si="14"/>
        <v>110.54038161692695</v>
      </c>
      <c r="AI24" s="34">
        <f t="shared" si="15"/>
        <v>111.06222158199655</v>
      </c>
      <c r="AJ24" s="1"/>
      <c r="AK24" s="1"/>
    </row>
    <row r="25" spans="1:37" x14ac:dyDescent="0.35">
      <c r="A25" s="48"/>
      <c r="B25" s="8">
        <v>5</v>
      </c>
      <c r="C25" s="9">
        <v>105.462</v>
      </c>
      <c r="D25" s="11">
        <f t="shared" si="3"/>
        <v>104.94149020856551</v>
      </c>
      <c r="E25" s="12">
        <v>131.77429566318455</v>
      </c>
      <c r="F25" s="9">
        <v>112.2</v>
      </c>
      <c r="G25" s="11">
        <f t="shared" si="4"/>
        <v>106.21982391366089</v>
      </c>
      <c r="H25" s="9">
        <v>1788265.1841666671</v>
      </c>
      <c r="I25" s="9">
        <f t="shared" si="5"/>
        <v>132.43436351826296</v>
      </c>
      <c r="J25" s="9">
        <v>1127416.6666666667</v>
      </c>
      <c r="K25" s="11">
        <f t="shared" si="6"/>
        <v>122.13333638721487</v>
      </c>
      <c r="L25" s="12">
        <v>110.06800523945381</v>
      </c>
      <c r="M25" s="9">
        <v>77.5</v>
      </c>
      <c r="N25" s="9">
        <v>3870.1458333333326</v>
      </c>
      <c r="O25" s="10">
        <v>4.6899999999999997E-2</v>
      </c>
      <c r="P25" s="9">
        <f t="shared" si="7"/>
        <v>314003.31465104158</v>
      </c>
      <c r="Q25" s="11">
        <f t="shared" si="16"/>
        <v>109.12262959234724</v>
      </c>
      <c r="R25" s="12">
        <v>109.57849290069881</v>
      </c>
      <c r="S25" s="13">
        <f t="shared" si="8"/>
        <v>110.40765476879049</v>
      </c>
      <c r="T25" s="13">
        <f t="shared" si="9"/>
        <v>109.38145555199618</v>
      </c>
      <c r="U25" s="13">
        <f t="shared" si="10"/>
        <v>109.70879728354183</v>
      </c>
      <c r="V25" s="9">
        <v>760.67</v>
      </c>
      <c r="W25" s="9">
        <f t="shared" si="11"/>
        <v>116.60637091087469</v>
      </c>
      <c r="X25" s="10">
        <f t="shared" si="17"/>
        <v>8.4320934349055854E-3</v>
      </c>
      <c r="Y25" s="10">
        <f t="shared" si="17"/>
        <v>7.5024191517099048E-3</v>
      </c>
      <c r="Z25" s="10">
        <f t="shared" si="12"/>
        <v>-1.7087276550997732E-4</v>
      </c>
      <c r="AA25" s="10">
        <f t="shared" si="20"/>
        <v>0.10201193424478538</v>
      </c>
      <c r="AB25" s="10">
        <f t="shared" si="20"/>
        <v>8.8810246442756924E-2</v>
      </c>
      <c r="AC25" s="10">
        <f t="shared" si="19"/>
        <v>0.12171707489714367</v>
      </c>
      <c r="AD25" s="16">
        <f t="shared" si="0"/>
        <v>107.76608869086881</v>
      </c>
      <c r="AE25" s="16">
        <f t="shared" si="1"/>
        <v>107.436627871657</v>
      </c>
      <c r="AF25" s="16">
        <f t="shared" si="2"/>
        <v>107.54194560032215</v>
      </c>
      <c r="AG25" s="34">
        <f t="shared" si="13"/>
        <v>112.50880986277372</v>
      </c>
      <c r="AH25" s="34">
        <f t="shared" si="14"/>
        <v>110.91980786870609</v>
      </c>
      <c r="AI25" s="34">
        <f t="shared" si="15"/>
        <v>111.42583151390052</v>
      </c>
      <c r="AJ25" s="1"/>
      <c r="AK25" s="1"/>
    </row>
    <row r="26" spans="1:37" x14ac:dyDescent="0.35">
      <c r="A26" s="48"/>
      <c r="B26" s="8">
        <v>6</v>
      </c>
      <c r="C26" s="9">
        <v>106.005</v>
      </c>
      <c r="D26" s="11">
        <f t="shared" si="3"/>
        <v>105.48181022130234</v>
      </c>
      <c r="E26" s="12">
        <v>132.15416270971826</v>
      </c>
      <c r="F26" s="9">
        <v>112.7</v>
      </c>
      <c r="G26" s="11">
        <f t="shared" si="4"/>
        <v>106.69317428760769</v>
      </c>
      <c r="H26" s="9">
        <v>1750967.3080000002</v>
      </c>
      <c r="I26" s="9">
        <f t="shared" si="5"/>
        <v>129.67217783436658</v>
      </c>
      <c r="J26" s="9">
        <v>1135833.3333333333</v>
      </c>
      <c r="K26" s="11">
        <f t="shared" si="6"/>
        <v>123.04511604388632</v>
      </c>
      <c r="L26" s="12">
        <v>110.06800523945381</v>
      </c>
      <c r="M26" s="9">
        <v>77.8</v>
      </c>
      <c r="N26" s="9">
        <v>3889.2708333333335</v>
      </c>
      <c r="O26" s="10">
        <v>4.6899999999999997E-2</v>
      </c>
      <c r="P26" s="9">
        <f t="shared" si="7"/>
        <v>316776.52003541664</v>
      </c>
      <c r="Q26" s="11">
        <f t="shared" si="16"/>
        <v>110.08637567343231</v>
      </c>
      <c r="R26" s="12">
        <v>115.60288423020431</v>
      </c>
      <c r="S26" s="13">
        <f t="shared" si="8"/>
        <v>111.1653859954349</v>
      </c>
      <c r="T26" s="13">
        <f t="shared" si="9"/>
        <v>110.06500810348585</v>
      </c>
      <c r="U26" s="13">
        <f t="shared" si="10"/>
        <v>110.4159387703402</v>
      </c>
      <c r="V26" s="9">
        <v>777.04</v>
      </c>
      <c r="W26" s="9">
        <f t="shared" si="11"/>
        <v>119.11579850997944</v>
      </c>
      <c r="X26" s="10">
        <f t="shared" si="17"/>
        <v>6.8630316279356673E-3</v>
      </c>
      <c r="Y26" s="10">
        <f t="shared" si="17"/>
        <v>6.2492544832219998E-3</v>
      </c>
      <c r="Z26" s="10">
        <f t="shared" si="12"/>
        <v>2.1520501663007563E-2</v>
      </c>
      <c r="AA26" s="10">
        <f t="shared" si="20"/>
        <v>0.10580862186801143</v>
      </c>
      <c r="AB26" s="10">
        <f t="shared" si="20"/>
        <v>9.2766323929791117E-2</v>
      </c>
      <c r="AC26" s="10">
        <f t="shared" si="19"/>
        <v>0.13905420856665396</v>
      </c>
      <c r="AD26" s="16">
        <f t="shared" si="0"/>
        <v>108.31796212489769</v>
      </c>
      <c r="AE26" s="16">
        <f t="shared" si="1"/>
        <v>107.96943078030326</v>
      </c>
      <c r="AF26" s="16">
        <f t="shared" si="2"/>
        <v>108.08083862282155</v>
      </c>
      <c r="AG26" s="34">
        <f t="shared" si="13"/>
        <v>112.53139752299086</v>
      </c>
      <c r="AH26" s="34">
        <f t="shared" si="14"/>
        <v>111.06538245563539</v>
      </c>
      <c r="AI26" s="34">
        <f t="shared" si="15"/>
        <v>111.53241733992702</v>
      </c>
      <c r="AJ26" s="1"/>
      <c r="AK26" s="1"/>
    </row>
    <row r="27" spans="1:37" x14ac:dyDescent="0.35">
      <c r="A27" s="48"/>
      <c r="B27" s="8">
        <v>7</v>
      </c>
      <c r="C27" s="9">
        <v>106.605</v>
      </c>
      <c r="D27" s="11">
        <f t="shared" si="3"/>
        <v>106.07884890940933</v>
      </c>
      <c r="E27" s="12">
        <v>135.03482114593226</v>
      </c>
      <c r="F27" s="9">
        <v>113.05</v>
      </c>
      <c r="G27" s="11">
        <f t="shared" si="4"/>
        <v>107.02451954937044</v>
      </c>
      <c r="H27" s="9">
        <v>1710104.462583334</v>
      </c>
      <c r="I27" s="9">
        <f t="shared" si="5"/>
        <v>126.64597961040283</v>
      </c>
      <c r="J27" s="9">
        <v>1119166.6666666667</v>
      </c>
      <c r="K27" s="11">
        <f t="shared" si="6"/>
        <v>121.23961177324971</v>
      </c>
      <c r="L27" s="12">
        <v>110.06800523945381</v>
      </c>
      <c r="M27" s="9">
        <v>78.2</v>
      </c>
      <c r="N27" s="9">
        <v>3936.0850000000005</v>
      </c>
      <c r="O27" s="10">
        <v>4.8899999999999999E-2</v>
      </c>
      <c r="P27" s="9">
        <f t="shared" si="7"/>
        <v>322853.35731830006</v>
      </c>
      <c r="Q27" s="11">
        <f t="shared" si="16"/>
        <v>112.19820199173087</v>
      </c>
      <c r="R27" s="12">
        <v>120.67476743668493</v>
      </c>
      <c r="S27" s="13">
        <f t="shared" si="8"/>
        <v>111.7394052800562</v>
      </c>
      <c r="T27" s="13">
        <f t="shared" si="9"/>
        <v>110.57873177526368</v>
      </c>
      <c r="U27" s="13">
        <f t="shared" si="10"/>
        <v>110.94882954063721</v>
      </c>
      <c r="V27" s="9">
        <v>795.46</v>
      </c>
      <c r="W27" s="9">
        <f t="shared" si="11"/>
        <v>121.93947941257626</v>
      </c>
      <c r="X27" s="10">
        <f t="shared" si="17"/>
        <v>5.1636512524220191E-3</v>
      </c>
      <c r="Y27" s="10">
        <f t="shared" si="17"/>
        <v>4.6674568114764003E-3</v>
      </c>
      <c r="Z27" s="10">
        <f t="shared" si="12"/>
        <v>2.370534335426755E-2</v>
      </c>
      <c r="AA27" s="10">
        <f t="shared" si="20"/>
        <v>9.7788148004137376E-2</v>
      </c>
      <c r="AB27" s="10">
        <f t="shared" si="20"/>
        <v>8.681696436307762E-2</v>
      </c>
      <c r="AC27" s="10">
        <f t="shared" si="19"/>
        <v>0.14677430981042328</v>
      </c>
      <c r="AD27" s="16">
        <f t="shared" si="0"/>
        <v>109.25263078480523</v>
      </c>
      <c r="AE27" s="16">
        <f t="shared" si="1"/>
        <v>108.75028969201736</v>
      </c>
      <c r="AF27" s="16">
        <f t="shared" si="2"/>
        <v>108.91078703083151</v>
      </c>
      <c r="AG27" s="34">
        <f t="shared" si="13"/>
        <v>112.88013133882788</v>
      </c>
      <c r="AH27" s="34">
        <f t="shared" si="14"/>
        <v>111.4139331496351</v>
      </c>
      <c r="AI27" s="34">
        <f t="shared" si="15"/>
        <v>111.88103260482268</v>
      </c>
      <c r="AJ27" s="1"/>
      <c r="AK27" s="1"/>
    </row>
    <row r="28" spans="1:37" x14ac:dyDescent="0.35">
      <c r="A28" s="48"/>
      <c r="B28" s="8">
        <v>8</v>
      </c>
      <c r="C28" s="9">
        <v>107.372</v>
      </c>
      <c r="D28" s="11">
        <f t="shared" si="3"/>
        <v>106.8420633657061</v>
      </c>
      <c r="E28" s="12">
        <v>134.28300094966764</v>
      </c>
      <c r="F28" s="9">
        <v>113.63</v>
      </c>
      <c r="G28" s="11">
        <f t="shared" si="4"/>
        <v>107.57360598314874</v>
      </c>
      <c r="H28" s="9">
        <v>1705179.3716666664</v>
      </c>
      <c r="I28" s="9">
        <f t="shared" si="5"/>
        <v>126.28123992492803</v>
      </c>
      <c r="J28" s="9">
        <v>1115000</v>
      </c>
      <c r="K28" s="11">
        <f t="shared" si="6"/>
        <v>120.78823570559057</v>
      </c>
      <c r="L28" s="12">
        <v>110.06800523945381</v>
      </c>
      <c r="M28" s="9">
        <v>78.599999999999994</v>
      </c>
      <c r="N28" s="9">
        <v>3972.6758333333332</v>
      </c>
      <c r="O28" s="10">
        <v>4.8899999999999999E-2</v>
      </c>
      <c r="P28" s="9">
        <f t="shared" si="7"/>
        <v>327521.45897245</v>
      </c>
      <c r="Q28" s="11">
        <f t="shared" si="16"/>
        <v>113.82046361744436</v>
      </c>
      <c r="R28" s="12">
        <v>123.47665464904082</v>
      </c>
      <c r="S28" s="13">
        <f t="shared" si="8"/>
        <v>112.50405824352472</v>
      </c>
      <c r="T28" s="13">
        <f t="shared" si="9"/>
        <v>111.28633338602098</v>
      </c>
      <c r="U28" s="13">
        <f t="shared" si="10"/>
        <v>111.67456443499366</v>
      </c>
      <c r="V28" s="9">
        <v>800.95</v>
      </c>
      <c r="W28" s="9">
        <f t="shared" si="11"/>
        <v>122.78106508875739</v>
      </c>
      <c r="X28" s="10">
        <f t="shared" si="17"/>
        <v>6.843180895334422E-3</v>
      </c>
      <c r="Y28" s="10">
        <f t="shared" si="17"/>
        <v>6.3990751150537761E-3</v>
      </c>
      <c r="Z28" s="10">
        <f t="shared" si="12"/>
        <v>6.901666959997943E-3</v>
      </c>
      <c r="AA28" s="10">
        <f t="shared" si="20"/>
        <v>9.8689970887904988E-2</v>
      </c>
      <c r="AB28" s="10">
        <f t="shared" si="20"/>
        <v>8.7918976764099321E-2</v>
      </c>
      <c r="AC28" s="10">
        <f t="shared" si="19"/>
        <v>0.15781028650727125</v>
      </c>
      <c r="AD28" s="16">
        <f t="shared" si="0"/>
        <v>110.09583163784866</v>
      </c>
      <c r="AE28" s="16">
        <f t="shared" si="1"/>
        <v>109.5166238513314</v>
      </c>
      <c r="AF28" s="16">
        <f t="shared" si="2"/>
        <v>109.70163804020007</v>
      </c>
      <c r="AG28" s="34">
        <f t="shared" si="13"/>
        <v>113.67497294054385</v>
      </c>
      <c r="AH28" s="34">
        <f t="shared" si="14"/>
        <v>112.14323779128928</v>
      </c>
      <c r="AI28" s="34">
        <f t="shared" si="15"/>
        <v>112.63113402543947</v>
      </c>
      <c r="AJ28" s="1"/>
      <c r="AK28" s="1"/>
    </row>
    <row r="29" spans="1:37" x14ac:dyDescent="0.35">
      <c r="A29" s="48"/>
      <c r="B29" s="8">
        <v>9</v>
      </c>
      <c r="C29" s="9">
        <v>107.41800000000001</v>
      </c>
      <c r="D29" s="11">
        <f t="shared" si="3"/>
        <v>106.8878363317943</v>
      </c>
      <c r="E29" s="12">
        <v>135.24849635960749</v>
      </c>
      <c r="F29" s="9">
        <v>114.16</v>
      </c>
      <c r="G29" s="11">
        <f t="shared" si="4"/>
        <v>108.07535737953233</v>
      </c>
      <c r="H29" s="9">
        <v>1761340.8339166667</v>
      </c>
      <c r="I29" s="9">
        <f t="shared" si="5"/>
        <v>130.44041473478697</v>
      </c>
      <c r="J29" s="9">
        <v>1108097.6666666667</v>
      </c>
      <c r="K29" s="11">
        <f t="shared" si="6"/>
        <v>120.04050416694912</v>
      </c>
      <c r="L29" s="12">
        <v>110.06800523945381</v>
      </c>
      <c r="M29" s="9">
        <v>78.400000000000006</v>
      </c>
      <c r="N29" s="9">
        <v>4024.0949999999998</v>
      </c>
      <c r="O29" s="10">
        <v>4.8899999999999999E-2</v>
      </c>
      <c r="P29" s="9">
        <f t="shared" si="7"/>
        <v>330916.46244720003</v>
      </c>
      <c r="Q29" s="11">
        <f t="shared" si="16"/>
        <v>115.0002973623575</v>
      </c>
      <c r="R29" s="12">
        <v>127.17763831397161</v>
      </c>
      <c r="S29" s="13">
        <f t="shared" si="8"/>
        <v>112.8387791897047</v>
      </c>
      <c r="T29" s="13">
        <f t="shared" si="9"/>
        <v>111.68924884463397</v>
      </c>
      <c r="U29" s="13">
        <f t="shared" si="10"/>
        <v>112.05581868677602</v>
      </c>
      <c r="V29" s="9">
        <v>811.91</v>
      </c>
      <c r="W29" s="9">
        <f t="shared" si="11"/>
        <v>124.46117055523192</v>
      </c>
      <c r="X29" s="10">
        <f t="shared" si="17"/>
        <v>2.9751899745291688E-3</v>
      </c>
      <c r="Y29" s="10">
        <f t="shared" si="17"/>
        <v>3.6205295506985813E-3</v>
      </c>
      <c r="Z29" s="10">
        <f t="shared" si="12"/>
        <v>1.368375054622617E-2</v>
      </c>
      <c r="AA29" s="10">
        <f t="shared" si="20"/>
        <v>9.9825862909237451E-2</v>
      </c>
      <c r="AB29" s="10">
        <f t="shared" si="20"/>
        <v>8.9862157537771381E-2</v>
      </c>
      <c r="AC29" s="10">
        <f t="shared" si="19"/>
        <v>0.1671578281557724</v>
      </c>
      <c r="AD29" s="16">
        <f t="shared" si="0"/>
        <v>110.5831440291344</v>
      </c>
      <c r="AE29" s="16">
        <f t="shared" si="1"/>
        <v>110.03091496531732</v>
      </c>
      <c r="AF29" s="16">
        <f t="shared" si="2"/>
        <v>110.20732756502215</v>
      </c>
      <c r="AG29" s="34">
        <f t="shared" si="13"/>
        <v>115.04279526984871</v>
      </c>
      <c r="AH29" s="34">
        <f t="shared" si="14"/>
        <v>113.30135297215236</v>
      </c>
      <c r="AI29" s="34">
        <f t="shared" si="15"/>
        <v>113.85572717937148</v>
      </c>
      <c r="AJ29" s="1"/>
      <c r="AK29" s="1"/>
    </row>
    <row r="30" spans="1:37" x14ac:dyDescent="0.35">
      <c r="A30" s="48"/>
      <c r="B30" s="8">
        <v>10</v>
      </c>
      <c r="C30" s="9">
        <v>107.67700000000001</v>
      </c>
      <c r="D30" s="11">
        <f t="shared" si="3"/>
        <v>107.14555803216051</v>
      </c>
      <c r="E30" s="12">
        <v>138.15289648622982</v>
      </c>
      <c r="F30" s="9">
        <v>114.61</v>
      </c>
      <c r="G30" s="11">
        <f t="shared" si="4"/>
        <v>108.50137271608445</v>
      </c>
      <c r="H30" s="9">
        <v>1790839.6647500002</v>
      </c>
      <c r="I30" s="9">
        <f t="shared" si="5"/>
        <v>132.62502299117708</v>
      </c>
      <c r="J30" s="9">
        <v>1108097.6666666667</v>
      </c>
      <c r="K30" s="11">
        <f t="shared" si="6"/>
        <v>120.04050416694912</v>
      </c>
      <c r="L30" s="12">
        <v>110.06800523945381</v>
      </c>
      <c r="M30" s="9">
        <v>78.599999999999994</v>
      </c>
      <c r="N30" s="9">
        <v>4102.7016666666659</v>
      </c>
      <c r="O30" s="10">
        <v>5.5199999999999999E-2</v>
      </c>
      <c r="P30" s="9">
        <f t="shared" si="7"/>
        <v>340272.82477519993</v>
      </c>
      <c r="Q30" s="11">
        <f t="shared" si="16"/>
        <v>118.25182628900204</v>
      </c>
      <c r="R30" s="12">
        <v>136.05510304001425</v>
      </c>
      <c r="S30" s="13">
        <f t="shared" si="8"/>
        <v>114.08121620718121</v>
      </c>
      <c r="T30" s="13">
        <f t="shared" si="9"/>
        <v>112.743039224065</v>
      </c>
      <c r="U30" s="13">
        <f t="shared" si="10"/>
        <v>113.16953916470699</v>
      </c>
      <c r="V30" s="9">
        <v>838.86</v>
      </c>
      <c r="W30" s="9">
        <f t="shared" si="11"/>
        <v>128.5924517889444</v>
      </c>
      <c r="X30" s="10">
        <f t="shared" si="17"/>
        <v>1.1010727219830541E-2</v>
      </c>
      <c r="Y30" s="10">
        <f t="shared" si="17"/>
        <v>9.4350207413151921E-3</v>
      </c>
      <c r="Z30" s="10">
        <f t="shared" si="12"/>
        <v>3.3193334236553351E-2</v>
      </c>
      <c r="AA30" s="10">
        <f t="shared" si="20"/>
        <v>0.10452957087240811</v>
      </c>
      <c r="AB30" s="10">
        <f t="shared" si="20"/>
        <v>9.5298682471631979E-2</v>
      </c>
      <c r="AC30" s="10">
        <f t="shared" si="19"/>
        <v>0.20544913707626211</v>
      </c>
      <c r="AD30" s="16">
        <f t="shared" si="0"/>
        <v>111.80074486315046</v>
      </c>
      <c r="AE30" s="16">
        <f t="shared" si="1"/>
        <v>111.069058930201</v>
      </c>
      <c r="AF30" s="16">
        <f t="shared" si="2"/>
        <v>111.30267592770112</v>
      </c>
      <c r="AG30" s="34">
        <f t="shared" si="13"/>
        <v>116.76012926912691</v>
      </c>
      <c r="AH30" s="34">
        <f t="shared" si="14"/>
        <v>114.69846163061088</v>
      </c>
      <c r="AI30" s="34">
        <f t="shared" si="15"/>
        <v>115.35420348742205</v>
      </c>
      <c r="AJ30" s="1"/>
      <c r="AK30" s="1"/>
    </row>
    <row r="31" spans="1:37" x14ac:dyDescent="0.35">
      <c r="A31" s="48"/>
      <c r="B31" s="8">
        <v>11</v>
      </c>
      <c r="C31" s="9">
        <v>109.29</v>
      </c>
      <c r="D31" s="11">
        <f t="shared" si="3"/>
        <v>108.75059703868813</v>
      </c>
      <c r="E31" s="12">
        <v>139.56157011712565</v>
      </c>
      <c r="F31" s="9">
        <v>115.12</v>
      </c>
      <c r="G31" s="11">
        <f t="shared" si="4"/>
        <v>108.98419009751019</v>
      </c>
      <c r="H31" s="9">
        <v>1799741.23575</v>
      </c>
      <c r="I31" s="9">
        <f t="shared" si="5"/>
        <v>133.28425066061632</v>
      </c>
      <c r="J31" s="9">
        <v>1116431</v>
      </c>
      <c r="K31" s="11">
        <f t="shared" si="6"/>
        <v>120.94325630226741</v>
      </c>
      <c r="L31" s="12">
        <v>110.06800523945381</v>
      </c>
      <c r="M31" s="9">
        <v>78.599999999999994</v>
      </c>
      <c r="N31" s="9">
        <v>4187.850833333333</v>
      </c>
      <c r="O31" s="10">
        <v>5.2200000000000003E-2</v>
      </c>
      <c r="P31" s="9">
        <f t="shared" si="7"/>
        <v>346347.49244109995</v>
      </c>
      <c r="Q31" s="11">
        <f t="shared" si="16"/>
        <v>120.36289862064062</v>
      </c>
      <c r="R31" s="12">
        <v>135.38745715938933</v>
      </c>
      <c r="S31" s="13">
        <f t="shared" si="8"/>
        <v>115.52079977808562</v>
      </c>
      <c r="T31" s="13">
        <f t="shared" si="9"/>
        <v>113.8941211609369</v>
      </c>
      <c r="U31" s="13">
        <f t="shared" si="10"/>
        <v>114.41215061166054</v>
      </c>
      <c r="V31" s="9">
        <v>840.1</v>
      </c>
      <c r="W31" s="9">
        <f t="shared" si="11"/>
        <v>128.78253671398349</v>
      </c>
      <c r="X31" s="10">
        <f t="shared" si="17"/>
        <v>1.2618936041933537E-2</v>
      </c>
      <c r="Y31" s="10">
        <f t="shared" si="17"/>
        <v>1.0209782748398677E-2</v>
      </c>
      <c r="Z31" s="10">
        <f t="shared" si="12"/>
        <v>1.4781966001478075E-3</v>
      </c>
      <c r="AA31" s="10">
        <f t="shared" si="20"/>
        <v>0.11057566406592878</v>
      </c>
      <c r="AB31" s="10">
        <f t="shared" si="20"/>
        <v>9.9866885067993794E-2</v>
      </c>
      <c r="AC31" s="10">
        <f t="shared" si="19"/>
        <v>0.17324209203267937</v>
      </c>
      <c r="AD31" s="16">
        <f t="shared" si="0"/>
        <v>113.01424581586167</v>
      </c>
      <c r="AE31" s="16">
        <f t="shared" si="1"/>
        <v>112.05814991968666</v>
      </c>
      <c r="AF31" s="16">
        <f t="shared" si="2"/>
        <v>112.36321728218189</v>
      </c>
      <c r="AG31" s="34">
        <f t="shared" si="13"/>
        <v>118.16378679070178</v>
      </c>
      <c r="AH31" s="34">
        <f t="shared" si="14"/>
        <v>115.81887832236006</v>
      </c>
      <c r="AI31" s="34">
        <f t="shared" si="15"/>
        <v>116.56414144539629</v>
      </c>
      <c r="AJ31" s="1"/>
      <c r="AK31" s="1"/>
    </row>
    <row r="32" spans="1:37" x14ac:dyDescent="0.35">
      <c r="A32" s="48"/>
      <c r="B32" s="8">
        <v>12</v>
      </c>
      <c r="C32" s="9">
        <v>109.414</v>
      </c>
      <c r="D32" s="11">
        <f t="shared" si="3"/>
        <v>108.87398503423023</v>
      </c>
      <c r="E32" s="12">
        <v>139.16587527698638</v>
      </c>
      <c r="F32" s="9">
        <v>115.97</v>
      </c>
      <c r="G32" s="11">
        <f t="shared" si="4"/>
        <v>109.78888573321974</v>
      </c>
      <c r="H32" s="9">
        <v>1828240.0374166667</v>
      </c>
      <c r="I32" s="9">
        <f t="shared" si="5"/>
        <v>135.39479930472979</v>
      </c>
      <c r="J32" s="9">
        <v>1133097.6666666667</v>
      </c>
      <c r="K32" s="11">
        <f t="shared" si="6"/>
        <v>122.74876057290405</v>
      </c>
      <c r="L32" s="12">
        <v>110.06800523945381</v>
      </c>
      <c r="M32" s="9">
        <v>78.599999999999994</v>
      </c>
      <c r="N32" s="9">
        <v>4256.1941666666671</v>
      </c>
      <c r="O32" s="10">
        <v>5.5100000000000003E-2</v>
      </c>
      <c r="P32" s="9">
        <f t="shared" si="7"/>
        <v>352969.84256864997</v>
      </c>
      <c r="Q32" s="11">
        <f t="shared" si="16"/>
        <v>122.66430190615232</v>
      </c>
      <c r="R32" s="12">
        <v>135.78136822895803</v>
      </c>
      <c r="S32" s="13">
        <f t="shared" si="8"/>
        <v>116.85364847401343</v>
      </c>
      <c r="T32" s="13">
        <f t="shared" si="9"/>
        <v>115.12364380683407</v>
      </c>
      <c r="U32" s="13">
        <f t="shared" si="10"/>
        <v>115.67444034837536</v>
      </c>
      <c r="V32" s="9">
        <v>840.24</v>
      </c>
      <c r="W32" s="9">
        <f t="shared" si="11"/>
        <v>128.80399791519758</v>
      </c>
      <c r="X32" s="10">
        <f t="shared" si="17"/>
        <v>1.1537737779587776E-2</v>
      </c>
      <c r="Y32" s="10">
        <f t="shared" si="17"/>
        <v>1.0795312640937693E-2</v>
      </c>
      <c r="Z32" s="10">
        <f t="shared" si="12"/>
        <v>1.6664682775857642E-4</v>
      </c>
      <c r="AA32" s="10">
        <f t="shared" si="20"/>
        <v>0.11475949208878511</v>
      </c>
      <c r="AB32" s="10">
        <f t="shared" si="20"/>
        <v>0.10445699059819535</v>
      </c>
      <c r="AC32" s="10">
        <f t="shared" si="19"/>
        <v>0.17185015759671973</v>
      </c>
      <c r="AD32" s="16">
        <f t="shared" si="0"/>
        <v>113.92446504219096</v>
      </c>
      <c r="AE32" s="16">
        <f t="shared" si="1"/>
        <v>112.9787325033478</v>
      </c>
      <c r="AF32" s="16">
        <f t="shared" si="2"/>
        <v>113.28050960233466</v>
      </c>
      <c r="AG32" s="34">
        <f t="shared" si="13"/>
        <v>119.55197385114245</v>
      </c>
      <c r="AH32" s="34">
        <f t="shared" si="14"/>
        <v>117.08720567120736</v>
      </c>
      <c r="AI32" s="34">
        <f t="shared" si="15"/>
        <v>117.87035201155426</v>
      </c>
      <c r="AJ32" s="1"/>
      <c r="AK32" s="1"/>
    </row>
    <row r="33" spans="1:37" x14ac:dyDescent="0.35">
      <c r="A33" s="48">
        <v>2023</v>
      </c>
      <c r="B33" s="8">
        <v>1</v>
      </c>
      <c r="C33" s="9">
        <v>114.377</v>
      </c>
      <c r="D33" s="11">
        <f t="shared" si="3"/>
        <v>113.8124900493552</v>
      </c>
      <c r="E33" s="12">
        <v>141.77746122190567</v>
      </c>
      <c r="F33" s="9">
        <v>117.93</v>
      </c>
      <c r="G33" s="11">
        <f t="shared" si="4"/>
        <v>111.64441919909119</v>
      </c>
      <c r="H33" s="9">
        <v>1954745.5934999997</v>
      </c>
      <c r="I33" s="9">
        <f t="shared" si="5"/>
        <v>144.76347848595944</v>
      </c>
      <c r="J33" s="9">
        <v>1141431</v>
      </c>
      <c r="K33" s="11">
        <f t="shared" si="6"/>
        <v>123.65151270822237</v>
      </c>
      <c r="L33" s="12">
        <v>127.67938849114499</v>
      </c>
      <c r="M33" s="9">
        <v>78.8</v>
      </c>
      <c r="N33" s="9">
        <v>4315.482500000001</v>
      </c>
      <c r="O33" s="10">
        <v>5.9900000000000002E-2</v>
      </c>
      <c r="P33" s="9">
        <f t="shared" si="7"/>
        <v>360429.61625790008</v>
      </c>
      <c r="Q33" s="11">
        <f t="shared" si="16"/>
        <v>125.25672715503681</v>
      </c>
      <c r="R33" s="12">
        <v>131.35042506787735</v>
      </c>
      <c r="S33" s="13">
        <f t="shared" si="8"/>
        <v>119.61458474685176</v>
      </c>
      <c r="T33" s="13">
        <f t="shared" si="9"/>
        <v>117.52401961390891</v>
      </c>
      <c r="U33" s="13">
        <f t="shared" si="10"/>
        <v>118.1889942516392</v>
      </c>
      <c r="V33" s="9">
        <v>871.54</v>
      </c>
      <c r="W33" s="9">
        <f t="shared" si="11"/>
        <v>133.60210932949076</v>
      </c>
      <c r="X33" s="10">
        <f t="shared" si="17"/>
        <v>2.3627300549818431E-2</v>
      </c>
      <c r="Y33" s="10">
        <f t="shared" si="17"/>
        <v>2.0850415498508967E-2</v>
      </c>
      <c r="Z33" s="10">
        <f t="shared" si="12"/>
        <v>3.7251261544320569E-2</v>
      </c>
      <c r="AA33" s="10">
        <f t="shared" si="20"/>
        <v>0.12678883726415857</v>
      </c>
      <c r="AB33" s="10">
        <f t="shared" si="20"/>
        <v>0.11442073725451785</v>
      </c>
      <c r="AC33" s="10">
        <f t="shared" si="19"/>
        <v>0.16736093438165511</v>
      </c>
      <c r="AD33" s="16">
        <f t="shared" si="0"/>
        <v>120.51060423775427</v>
      </c>
      <c r="AE33" s="16">
        <f t="shared" si="1"/>
        <v>118.17558282046083</v>
      </c>
      <c r="AF33" s="16">
        <f t="shared" si="2"/>
        <v>118.91782473367215</v>
      </c>
      <c r="AG33" s="34">
        <f t="shared" si="13"/>
        <v>124.0859697285584</v>
      </c>
      <c r="AH33" s="34">
        <f t="shared" si="14"/>
        <v>120.76312595753436</v>
      </c>
      <c r="AI33" s="34">
        <f t="shared" si="15"/>
        <v>121.81663896169367</v>
      </c>
      <c r="AJ33" s="1"/>
      <c r="AK33" s="1"/>
    </row>
    <row r="34" spans="1:37" x14ac:dyDescent="0.35">
      <c r="A34" s="48"/>
      <c r="B34" s="8">
        <v>2</v>
      </c>
      <c r="C34" s="9">
        <v>116.4</v>
      </c>
      <c r="D34" s="11">
        <f t="shared" si="3"/>
        <v>115.82550549275594</v>
      </c>
      <c r="E34" s="12">
        <v>143.42355175688508</v>
      </c>
      <c r="F34" s="9">
        <v>119.92</v>
      </c>
      <c r="G34" s="11">
        <f t="shared" si="4"/>
        <v>113.52835368739942</v>
      </c>
      <c r="H34" s="9">
        <v>1974440.94575</v>
      </c>
      <c r="I34" s="9">
        <f t="shared" si="5"/>
        <v>146.22206609510775</v>
      </c>
      <c r="J34" s="9">
        <v>1133097.6666666667</v>
      </c>
      <c r="K34" s="11">
        <f t="shared" si="6"/>
        <v>122.74876057290405</v>
      </c>
      <c r="L34" s="12">
        <v>127.67938849114499</v>
      </c>
      <c r="M34" s="9">
        <v>79</v>
      </c>
      <c r="N34" s="9">
        <v>4387.5150000000003</v>
      </c>
      <c r="O34" s="10">
        <v>5.9900000000000002E-2</v>
      </c>
      <c r="P34" s="9">
        <f t="shared" si="7"/>
        <v>367375.84473150002</v>
      </c>
      <c r="Q34" s="11">
        <f t="shared" si="16"/>
        <v>127.67068484726956</v>
      </c>
      <c r="R34" s="12">
        <v>136.3399652824142</v>
      </c>
      <c r="S34" s="13">
        <f t="shared" si="8"/>
        <v>121.07849910652094</v>
      </c>
      <c r="T34" s="13">
        <f t="shared" si="9"/>
        <v>119.10207272399649</v>
      </c>
      <c r="U34" s="13">
        <f t="shared" si="10"/>
        <v>119.73099358453584</v>
      </c>
      <c r="V34" s="9">
        <v>887.35</v>
      </c>
      <c r="W34" s="9">
        <f t="shared" si="11"/>
        <v>136.02569212373916</v>
      </c>
      <c r="X34" s="10">
        <f t="shared" si="17"/>
        <v>1.2238594171165351E-2</v>
      </c>
      <c r="Y34" s="10">
        <f t="shared" si="17"/>
        <v>1.3427494356232916E-2</v>
      </c>
      <c r="Z34" s="10">
        <f t="shared" si="12"/>
        <v>1.8140303371044331E-2</v>
      </c>
      <c r="AA34" s="10">
        <f t="shared" si="20"/>
        <v>0.12292756094249757</v>
      </c>
      <c r="AB34" s="10">
        <f t="shared" si="20"/>
        <v>0.11313459733925901</v>
      </c>
      <c r="AC34" s="10">
        <f t="shared" si="19"/>
        <v>0.18605894539865009</v>
      </c>
      <c r="AD34" s="16">
        <f t="shared" si="0"/>
        <v>122.19376689606919</v>
      </c>
      <c r="AE34" s="16">
        <f t="shared" si="1"/>
        <v>119.91384049216391</v>
      </c>
      <c r="AF34" s="16">
        <f t="shared" si="2"/>
        <v>120.63875022838199</v>
      </c>
      <c r="AG34" s="34">
        <f t="shared" si="13"/>
        <v>126.1130795363575</v>
      </c>
      <c r="AH34" s="34">
        <f t="shared" si="14"/>
        <v>122.75151329473201</v>
      </c>
      <c r="AI34" s="34">
        <f t="shared" si="15"/>
        <v>123.817349534275</v>
      </c>
      <c r="AJ34" s="1"/>
      <c r="AK34" s="1"/>
    </row>
    <row r="35" spans="1:37" x14ac:dyDescent="0.35">
      <c r="A35" s="48"/>
      <c r="B35" s="8">
        <v>3</v>
      </c>
      <c r="C35" s="9">
        <v>117.03</v>
      </c>
      <c r="D35" s="11">
        <f t="shared" si="3"/>
        <v>116.45239611526827</v>
      </c>
      <c r="E35" s="12">
        <v>143.52643241532132</v>
      </c>
      <c r="F35" s="9">
        <v>120.98</v>
      </c>
      <c r="G35" s="11">
        <f t="shared" si="4"/>
        <v>114.53185648016664</v>
      </c>
      <c r="H35" s="9"/>
      <c r="I35" s="9"/>
      <c r="J35" s="9"/>
      <c r="K35" s="11"/>
      <c r="L35" s="12">
        <v>127.67938849114499</v>
      </c>
      <c r="M35" s="9">
        <v>79.099999999999994</v>
      </c>
      <c r="N35" s="9">
        <v>4467.1350000000002</v>
      </c>
      <c r="O35" s="10">
        <v>5.9900000000000002E-2</v>
      </c>
      <c r="P35" s="9">
        <f t="shared" si="7"/>
        <v>374516.06617214996</v>
      </c>
      <c r="Q35" s="11">
        <f t="shared" si="16"/>
        <v>130.15205909754229</v>
      </c>
      <c r="R35" s="12">
        <v>131.21244491921487</v>
      </c>
      <c r="S35" s="14"/>
      <c r="T35" s="13"/>
      <c r="U35" s="14"/>
      <c r="V35" s="9">
        <v>874.72</v>
      </c>
      <c r="W35" s="9">
        <f t="shared" si="11"/>
        <v>134.08958518563938</v>
      </c>
      <c r="X35" s="10"/>
      <c r="Y35" s="9"/>
      <c r="Z35" s="9"/>
      <c r="AA35" s="9"/>
      <c r="AB35" s="9"/>
      <c r="AC35" s="9"/>
      <c r="AD35" s="16">
        <f t="shared" si="0"/>
        <v>123.35823365423641</v>
      </c>
      <c r="AE35" s="16">
        <f t="shared" si="1"/>
        <v>121.06129601198289</v>
      </c>
      <c r="AF35" s="16">
        <f t="shared" si="2"/>
        <v>121.79162423735532</v>
      </c>
      <c r="AG35" s="34"/>
      <c r="AH35" s="34"/>
      <c r="AI35" s="34"/>
    </row>
    <row r="36" spans="1:37" x14ac:dyDescent="0.35">
      <c r="D36" s="1"/>
    </row>
    <row r="37" spans="1:37" ht="21" x14ac:dyDescent="0.5">
      <c r="A37" s="49" t="s">
        <v>46</v>
      </c>
      <c r="B37" s="49"/>
      <c r="C37" s="49"/>
      <c r="D37" s="49"/>
    </row>
    <row r="38" spans="1:37" x14ac:dyDescent="0.35">
      <c r="A38" s="50" t="s">
        <v>42</v>
      </c>
      <c r="B38" s="50"/>
      <c r="C38" s="50"/>
      <c r="D38" s="50"/>
    </row>
    <row r="39" spans="1:37" x14ac:dyDescent="0.35">
      <c r="A39" s="51" t="s">
        <v>43</v>
      </c>
      <c r="B39" s="51"/>
      <c r="C39" s="51"/>
      <c r="D39" s="51"/>
    </row>
    <row r="40" spans="1:37" x14ac:dyDescent="0.35">
      <c r="A40" s="52" t="s">
        <v>44</v>
      </c>
      <c r="B40" s="52"/>
      <c r="C40" s="52"/>
      <c r="D40" s="52"/>
    </row>
    <row r="41" spans="1:37" x14ac:dyDescent="0.35">
      <c r="A41" s="53" t="s">
        <v>45</v>
      </c>
      <c r="B41" s="53"/>
      <c r="C41" s="53"/>
      <c r="D41" s="53"/>
    </row>
    <row r="42" spans="1:37" x14ac:dyDescent="0.35">
      <c r="A42" s="43" t="s">
        <v>118</v>
      </c>
      <c r="B42" s="43"/>
      <c r="C42" s="43"/>
      <c r="D42" s="43"/>
    </row>
    <row r="43" spans="1:37" x14ac:dyDescent="0.35">
      <c r="D43" s="1"/>
    </row>
  </sheetData>
  <mergeCells count="11">
    <mergeCell ref="A42:D42"/>
    <mergeCell ref="A7:AF7"/>
    <mergeCell ref="AL8:AO8"/>
    <mergeCell ref="A9:A20"/>
    <mergeCell ref="A21:A32"/>
    <mergeCell ref="A33:A35"/>
    <mergeCell ref="A37:D37"/>
    <mergeCell ref="A38:D38"/>
    <mergeCell ref="A39:D39"/>
    <mergeCell ref="A40:D40"/>
    <mergeCell ref="A41:D41"/>
  </mergeCells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51CC-2183-FF44-9DA7-875D3E4387D1}">
  <dimension ref="A3:AO42"/>
  <sheetViews>
    <sheetView showGridLines="0" tabSelected="1" zoomScale="75" zoomScaleNormal="75" workbookViewId="0">
      <selection activeCell="G4" sqref="G4"/>
    </sheetView>
  </sheetViews>
  <sheetFormatPr baseColWidth="10" defaultRowHeight="15.5" x14ac:dyDescent="0.35"/>
  <cols>
    <col min="4" max="4" width="11.33203125" bestFit="1" customWidth="1"/>
    <col min="6" max="6" width="12.1640625" bestFit="1" customWidth="1"/>
    <col min="8" max="8" width="11.83203125" bestFit="1" customWidth="1"/>
    <col min="9" max="9" width="13.5" bestFit="1" customWidth="1"/>
    <col min="10" max="10" width="17.6640625" customWidth="1"/>
    <col min="11" max="11" width="12.1640625" bestFit="1" customWidth="1"/>
    <col min="12" max="12" width="16.6640625" customWidth="1"/>
    <col min="13" max="13" width="13.1640625" bestFit="1" customWidth="1"/>
    <col min="14" max="14" width="14.6640625" customWidth="1"/>
    <col min="15" max="15" width="12.1640625" customWidth="1"/>
    <col min="16" max="16" width="13.83203125" customWidth="1"/>
    <col min="17" max="17" width="15.1640625" customWidth="1"/>
    <col min="18" max="18" width="14.1640625" customWidth="1"/>
    <col min="22" max="22" width="13" customWidth="1"/>
    <col min="23" max="23" width="17.6640625" customWidth="1"/>
    <col min="24" max="24" width="18.33203125" customWidth="1"/>
    <col min="25" max="25" width="15.5" customWidth="1"/>
    <col min="26" max="26" width="11.1640625" bestFit="1" customWidth="1"/>
    <col min="30" max="30" width="15.33203125" customWidth="1"/>
    <col min="31" max="31" width="15.5" customWidth="1"/>
    <col min="32" max="32" width="16.83203125" customWidth="1"/>
    <col min="38" max="38" width="19.1640625" bestFit="1" customWidth="1"/>
  </cols>
  <sheetData>
    <row r="3" spans="1:41" ht="23.5" x14ac:dyDescent="0.55000000000000004">
      <c r="D3" s="31" t="s">
        <v>104</v>
      </c>
      <c r="E3" s="32"/>
    </row>
    <row r="7" spans="1:41" ht="21" x14ac:dyDescent="0.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41" s="2" customFormat="1" ht="46.5" x14ac:dyDescent="0.35">
      <c r="A8" s="4" t="s">
        <v>1</v>
      </c>
      <c r="B8" s="4" t="s">
        <v>2</v>
      </c>
      <c r="C8" s="4" t="s">
        <v>3</v>
      </c>
      <c r="D8" s="5" t="s">
        <v>107</v>
      </c>
      <c r="E8" s="6" t="s">
        <v>23</v>
      </c>
      <c r="F8" s="4" t="s">
        <v>24</v>
      </c>
      <c r="G8" s="5" t="s">
        <v>32</v>
      </c>
      <c r="H8" s="4" t="s">
        <v>26</v>
      </c>
      <c r="I8" s="4" t="s">
        <v>117</v>
      </c>
      <c r="J8" s="4" t="s">
        <v>106</v>
      </c>
      <c r="K8" s="5" t="s">
        <v>4</v>
      </c>
      <c r="L8" s="6" t="s">
        <v>48</v>
      </c>
      <c r="M8" s="4" t="s">
        <v>5</v>
      </c>
      <c r="N8" s="4" t="s">
        <v>27</v>
      </c>
      <c r="O8" s="4" t="s">
        <v>14</v>
      </c>
      <c r="P8" s="4" t="s">
        <v>15</v>
      </c>
      <c r="Q8" s="5" t="s">
        <v>16</v>
      </c>
      <c r="R8" s="6" t="s">
        <v>33</v>
      </c>
      <c r="S8" s="7" t="s">
        <v>17</v>
      </c>
      <c r="T8" s="7" t="s">
        <v>13</v>
      </c>
      <c r="U8" s="7" t="s">
        <v>35</v>
      </c>
      <c r="V8" s="4" t="s">
        <v>29</v>
      </c>
      <c r="W8" s="4" t="s">
        <v>34</v>
      </c>
      <c r="X8" s="4" t="s">
        <v>22</v>
      </c>
      <c r="Y8" s="4" t="s">
        <v>21</v>
      </c>
      <c r="Z8" s="4" t="s">
        <v>31</v>
      </c>
      <c r="AA8" s="4" t="s">
        <v>19</v>
      </c>
      <c r="AB8" s="4" t="s">
        <v>18</v>
      </c>
      <c r="AC8" s="4" t="s">
        <v>37</v>
      </c>
      <c r="AD8" s="15" t="s">
        <v>38</v>
      </c>
      <c r="AE8" s="15" t="s">
        <v>39</v>
      </c>
      <c r="AF8" s="15" t="s">
        <v>40</v>
      </c>
      <c r="AG8" s="33" t="s">
        <v>114</v>
      </c>
      <c r="AH8" s="33" t="s">
        <v>115</v>
      </c>
      <c r="AI8" s="33" t="s">
        <v>116</v>
      </c>
      <c r="AJ8" s="3"/>
      <c r="AK8" s="3"/>
      <c r="AL8" s="45" t="s">
        <v>6</v>
      </c>
      <c r="AM8" s="46"/>
      <c r="AN8" s="46"/>
      <c r="AO8" s="47"/>
    </row>
    <row r="9" spans="1:41" x14ac:dyDescent="0.35">
      <c r="A9" s="48">
        <v>2021</v>
      </c>
      <c r="B9" s="8">
        <v>1</v>
      </c>
      <c r="C9" s="9">
        <v>100.496</v>
      </c>
      <c r="D9" s="11">
        <f>C9/$C$33*100</f>
        <v>87.863818774753668</v>
      </c>
      <c r="E9" s="12">
        <v>70.533072843985494</v>
      </c>
      <c r="F9" s="9">
        <v>105.63</v>
      </c>
      <c r="G9" s="11">
        <f>F9/$F$33*100</f>
        <v>89.570083948104795</v>
      </c>
      <c r="H9" s="36">
        <v>1350303.0004142858</v>
      </c>
      <c r="I9" s="9">
        <f>H9/$H$33*100</f>
        <v>69.07819641105057</v>
      </c>
      <c r="J9" s="37">
        <v>923103.14285714284</v>
      </c>
      <c r="K9" s="11">
        <f>J9/$J$33*100</f>
        <v>80.872443700682979</v>
      </c>
      <c r="L9" s="12">
        <v>78.3211771153927</v>
      </c>
      <c r="M9" s="9">
        <v>73.900000000000006</v>
      </c>
      <c r="N9" s="9">
        <v>3708.039166666666</v>
      </c>
      <c r="O9" s="10">
        <v>5.0099999999999999E-2</v>
      </c>
      <c r="P9" s="9">
        <f t="shared" ref="P9:P35" si="0">M9*(N9+N9*O9)</f>
        <v>287752.70154694165</v>
      </c>
      <c r="Q9" s="11">
        <f>P9/$P$33*100</f>
        <v>79.836031382350242</v>
      </c>
      <c r="R9" s="12">
        <v>76.132224123617007</v>
      </c>
      <c r="S9" s="13">
        <f t="shared" ref="S9:S34" si="1">D9^$AM$10*G9^$AM$11*K9^$AM$12*Q9^$AM$13</f>
        <v>83.601845219490983</v>
      </c>
      <c r="T9" s="13">
        <f t="shared" ref="T9:T34" si="2">D9^$AN$10*G9^$AN$11*K9^$AN$12*Q9^$AN$13</f>
        <v>85.088988896500624</v>
      </c>
      <c r="U9" s="13">
        <f t="shared" ref="U9:U34" si="3">D9^$AO$10*G9^$AO$11*K9^$AO$12*Q9^$AO$13</f>
        <v>84.610247031197815</v>
      </c>
      <c r="V9" s="9">
        <v>652.34</v>
      </c>
      <c r="W9" s="9">
        <f>V9/$V$33*100</f>
        <v>74.849117653808207</v>
      </c>
      <c r="X9" s="9"/>
      <c r="Y9" s="9"/>
      <c r="Z9" s="9"/>
      <c r="AA9" s="9"/>
      <c r="AB9" s="9"/>
      <c r="AC9" s="9"/>
      <c r="AD9" s="16">
        <f>D9^$AM$10*G9^$AM$11*L9^$AM$12*Q9^$AM$13</f>
        <v>82.980249441543606</v>
      </c>
      <c r="AE9" s="16">
        <f>D9^$AN$10*G9^$AN$11*L9^$AN$12*Q9^$AN$13</f>
        <v>84.619849222090096</v>
      </c>
      <c r="AF9" s="16">
        <f>D9^$AO$10*G9^$AO$11*L9^$AO$12*Q9^$AO$13</f>
        <v>84.091682827162117</v>
      </c>
      <c r="AG9" s="34">
        <f t="shared" ref="AG9:AG34" si="4">D9^$AM$10*G9^$AM$11*I9^$AM$12*Q9^$AM$13</f>
        <v>80.589288393162235</v>
      </c>
      <c r="AH9" s="34">
        <f t="shared" ref="AH9:AH34" si="5">D9^$AN$10*G9^$AN$11*I9^$AN$12*Q9^$AN$13</f>
        <v>82.80673360108662</v>
      </c>
      <c r="AI9" s="34">
        <f t="shared" ref="AI9:AI34" si="6">D9^$AO$10*G9^$AO$11*I9^$AO$12*Q9^$AO$13</f>
        <v>82.090591935840564</v>
      </c>
      <c r="AL9" s="17" t="s">
        <v>47</v>
      </c>
      <c r="AM9" s="17" t="s">
        <v>9</v>
      </c>
      <c r="AN9" s="17" t="s">
        <v>8</v>
      </c>
      <c r="AO9" s="17" t="s">
        <v>36</v>
      </c>
    </row>
    <row r="10" spans="1:41" x14ac:dyDescent="0.35">
      <c r="A10" s="48"/>
      <c r="B10" s="8">
        <v>2</v>
      </c>
      <c r="C10" s="9">
        <v>100.732</v>
      </c>
      <c r="D10" s="11">
        <f t="shared" ref="D10:D35" si="7">C10/$C$33*100</f>
        <v>88.070153964520841</v>
      </c>
      <c r="E10" s="12">
        <v>71.800167457437894</v>
      </c>
      <c r="F10" s="9">
        <v>106.27</v>
      </c>
      <c r="G10" s="11">
        <f t="shared" ref="G10:G35" si="8">F10/$F$33*100</f>
        <v>90.112778767065208</v>
      </c>
      <c r="H10" s="36">
        <v>1448845.6002714285</v>
      </c>
      <c r="I10" s="9">
        <f t="shared" ref="I10:I34" si="9">H10/$H$33*100</f>
        <v>74.119394620414511</v>
      </c>
      <c r="J10" s="37">
        <v>930246</v>
      </c>
      <c r="K10" s="11">
        <f t="shared" ref="K10:K34" si="10">J10/$J$33*100</f>
        <v>81.498224597019004</v>
      </c>
      <c r="L10" s="12">
        <v>78.3211771153927</v>
      </c>
      <c r="M10" s="9">
        <v>73.900000000000006</v>
      </c>
      <c r="N10" s="9">
        <v>3720.0549999999998</v>
      </c>
      <c r="O10" s="10">
        <v>5.0099999999999999E-2</v>
      </c>
      <c r="P10" s="9">
        <f t="shared" si="0"/>
        <v>288685.15893144999</v>
      </c>
      <c r="Q10" s="11">
        <f t="shared" ref="Q10:Q35" si="11">P10/$P$33*100</f>
        <v>80.094738586877284</v>
      </c>
      <c r="R10" s="12">
        <v>77.519865810474215</v>
      </c>
      <c r="S10" s="13">
        <f t="shared" si="1"/>
        <v>83.97630840809164</v>
      </c>
      <c r="T10" s="13">
        <f t="shared" si="2"/>
        <v>85.514852547665285</v>
      </c>
      <c r="U10" s="13">
        <f t="shared" si="3"/>
        <v>85.019476039776919</v>
      </c>
      <c r="V10" s="9">
        <v>660.71</v>
      </c>
      <c r="W10" s="9">
        <f t="shared" ref="W10:W35" si="12">V10/$V$33*100</f>
        <v>75.809486655804676</v>
      </c>
      <c r="X10" s="10">
        <f t="shared" ref="X10:Y34" si="13">(S10/S9)-1</f>
        <v>4.4791258807450607E-3</v>
      </c>
      <c r="Y10" s="10">
        <f t="shared" si="13"/>
        <v>5.0049208092326491E-3</v>
      </c>
      <c r="Z10" s="10">
        <f t="shared" ref="Z10:Z34" si="14">(V10/V9)-1</f>
        <v>1.2830732440138659E-2</v>
      </c>
      <c r="AA10" s="10"/>
      <c r="AB10" s="10"/>
      <c r="AC10" s="10"/>
      <c r="AD10" s="16">
        <f t="shared" ref="AD10:AD35" si="15">D10^$AM$10*G10^$AM$11*L10^$AM$12*Q10^$AM$13</f>
        <v>83.202481397458328</v>
      </c>
      <c r="AE10" s="16">
        <f t="shared" ref="AE10:AE35" si="16">D10^$AN$10*G10^$AN$11*L10^$AN$12*Q10^$AN$13</f>
        <v>84.93037744731123</v>
      </c>
      <c r="AF10" s="16">
        <f t="shared" ref="AF10:AF35" si="17">D10^$AO$10*G10^$AO$11*L10^$AO$12*Q10^$AO$13</f>
        <v>84.373581800224144</v>
      </c>
      <c r="AG10" s="34">
        <f t="shared" si="4"/>
        <v>82.14117937882898</v>
      </c>
      <c r="AH10" s="34">
        <f t="shared" si="5"/>
        <v>84.1264738654003</v>
      </c>
      <c r="AI10" s="34">
        <f t="shared" si="6"/>
        <v>83.486013812872102</v>
      </c>
      <c r="AJ10" s="1"/>
      <c r="AK10" s="1"/>
      <c r="AL10" s="18" t="s">
        <v>7</v>
      </c>
      <c r="AM10" s="19">
        <v>0.26600977416983063</v>
      </c>
      <c r="AN10" s="20">
        <v>0.1592909819628244</v>
      </c>
      <c r="AO10" s="19">
        <f>0.32*AM10+0.68*AN10</f>
        <v>0.1934409954690664</v>
      </c>
    </row>
    <row r="11" spans="1:41" x14ac:dyDescent="0.35">
      <c r="A11" s="48"/>
      <c r="B11" s="8">
        <v>3</v>
      </c>
      <c r="C11" s="9">
        <v>99.691999999999993</v>
      </c>
      <c r="D11" s="11">
        <f t="shared" si="7"/>
        <v>87.160880246902778</v>
      </c>
      <c r="E11" s="12">
        <v>73.223555679598107</v>
      </c>
      <c r="F11" s="9">
        <v>106.49</v>
      </c>
      <c r="G11" s="11">
        <f t="shared" si="8"/>
        <v>90.299330111082838</v>
      </c>
      <c r="H11" s="36">
        <v>1452400.0491124999</v>
      </c>
      <c r="I11" s="9">
        <f t="shared" si="9"/>
        <v>74.301231523021727</v>
      </c>
      <c r="J11" s="37">
        <v>947674.57142857148</v>
      </c>
      <c r="K11" s="11">
        <f t="shared" si="10"/>
        <v>83.025129984078887</v>
      </c>
      <c r="L11" s="12">
        <v>78.3211771153927</v>
      </c>
      <c r="M11" s="9">
        <v>73.900000000000006</v>
      </c>
      <c r="N11" s="9">
        <v>3698.9708333333333</v>
      </c>
      <c r="O11" s="10">
        <v>5.0099999999999999E-2</v>
      </c>
      <c r="P11" s="9">
        <f t="shared" si="0"/>
        <v>287048.97720695834</v>
      </c>
      <c r="Q11" s="11">
        <f t="shared" si="11"/>
        <v>79.64078540137632</v>
      </c>
      <c r="R11" s="12">
        <v>79.927483438098307</v>
      </c>
      <c r="S11" s="13">
        <f t="shared" si="1"/>
        <v>83.96776366738213</v>
      </c>
      <c r="T11" s="13">
        <f t="shared" si="2"/>
        <v>85.58891332257113</v>
      </c>
      <c r="U11" s="13">
        <f t="shared" si="3"/>
        <v>85.066768685515484</v>
      </c>
      <c r="V11" s="9">
        <v>672.77</v>
      </c>
      <c r="W11" s="9">
        <f t="shared" si="12"/>
        <v>77.19324414255226</v>
      </c>
      <c r="X11" s="10">
        <f t="shared" si="13"/>
        <v>-1.0175180204385903E-4</v>
      </c>
      <c r="Y11" s="10">
        <f t="shared" si="13"/>
        <v>8.660574473253746E-4</v>
      </c>
      <c r="Z11" s="10">
        <f t="shared" si="14"/>
        <v>1.8253091371403407E-2</v>
      </c>
      <c r="AA11" s="10"/>
      <c r="AB11" s="10"/>
      <c r="AC11" s="10"/>
      <c r="AD11" s="16">
        <f t="shared" si="15"/>
        <v>82.835262486135576</v>
      </c>
      <c r="AE11" s="16">
        <f t="shared" si="16"/>
        <v>84.732224002320905</v>
      </c>
      <c r="AF11" s="16">
        <f t="shared" si="17"/>
        <v>84.120516915849919</v>
      </c>
      <c r="AG11" s="34">
        <f t="shared" si="4"/>
        <v>81.825310109648854</v>
      </c>
      <c r="AH11" s="34">
        <f t="shared" si="5"/>
        <v>83.965674055165223</v>
      </c>
      <c r="AI11" s="34">
        <f t="shared" si="6"/>
        <v>83.274735264177096</v>
      </c>
      <c r="AJ11" s="1"/>
      <c r="AK11" s="1"/>
      <c r="AL11" s="18" t="s">
        <v>10</v>
      </c>
      <c r="AM11" s="19">
        <v>0.152986054005913</v>
      </c>
      <c r="AN11" s="20">
        <v>0.40188887186489408</v>
      </c>
      <c r="AO11" s="19">
        <f t="shared" ref="AO11:AO13" si="18">0.32*AM11+0.68*AN11</f>
        <v>0.32223997015002015</v>
      </c>
    </row>
    <row r="12" spans="1:41" x14ac:dyDescent="0.35">
      <c r="A12" s="48"/>
      <c r="B12" s="8">
        <v>4</v>
      </c>
      <c r="C12" s="9">
        <v>99.734999999999999</v>
      </c>
      <c r="D12" s="11">
        <f t="shared" si="7"/>
        <v>87.198475217919693</v>
      </c>
      <c r="E12" s="12">
        <v>74.228300307005298</v>
      </c>
      <c r="F12" s="9">
        <v>106.72</v>
      </c>
      <c r="G12" s="11">
        <f t="shared" si="8"/>
        <v>90.494361061646728</v>
      </c>
      <c r="H12" s="36">
        <v>1522993.0395444443</v>
      </c>
      <c r="I12" s="9">
        <f t="shared" si="9"/>
        <v>77.912596125488818</v>
      </c>
      <c r="J12" s="37">
        <v>956087.75</v>
      </c>
      <c r="K12" s="11">
        <f t="shared" si="10"/>
        <v>83.762202883923777</v>
      </c>
      <c r="L12" s="12">
        <v>78.3211771153927</v>
      </c>
      <c r="M12" s="9">
        <v>74</v>
      </c>
      <c r="N12" s="9">
        <v>3671.0783333333334</v>
      </c>
      <c r="O12" s="10">
        <v>4.3700000000000003E-2</v>
      </c>
      <c r="P12" s="9">
        <f t="shared" si="0"/>
        <v>283531.32978099998</v>
      </c>
      <c r="Q12" s="11">
        <f t="shared" si="11"/>
        <v>78.664825805580676</v>
      </c>
      <c r="R12" s="12">
        <v>78.929533555852998</v>
      </c>
      <c r="S12" s="13">
        <f t="shared" si="1"/>
        <v>83.817538055796859</v>
      </c>
      <c r="T12" s="13">
        <f t="shared" si="2"/>
        <v>85.5184291764688</v>
      </c>
      <c r="U12" s="13">
        <f t="shared" si="3"/>
        <v>84.970421838415859</v>
      </c>
      <c r="V12" s="9">
        <v>672.59</v>
      </c>
      <c r="W12" s="9">
        <f t="shared" si="12"/>
        <v>77.172591045735146</v>
      </c>
      <c r="X12" s="10">
        <f t="shared" si="13"/>
        <v>-1.7890867283348877E-3</v>
      </c>
      <c r="Y12" s="10">
        <f t="shared" si="13"/>
        <v>-8.2351958175574946E-4</v>
      </c>
      <c r="Z12" s="10">
        <f t="shared" si="14"/>
        <v>-2.6755057449046049E-4</v>
      </c>
      <c r="AA12" s="10"/>
      <c r="AB12" s="10"/>
      <c r="AC12" s="10"/>
      <c r="AD12" s="16">
        <f t="shared" si="15"/>
        <v>82.517087881791014</v>
      </c>
      <c r="AE12" s="16">
        <f t="shared" si="16"/>
        <v>84.533480474145435</v>
      </c>
      <c r="AF12" s="16">
        <f t="shared" si="17"/>
        <v>83.882930811119394</v>
      </c>
      <c r="AG12" s="34">
        <f t="shared" si="4"/>
        <v>82.416666058535583</v>
      </c>
      <c r="AH12" s="34">
        <f t="shared" si="5"/>
        <v>84.457255280782732</v>
      </c>
      <c r="AI12" s="34">
        <f t="shared" si="6"/>
        <v>83.798828777552714</v>
      </c>
      <c r="AJ12" s="1"/>
      <c r="AK12" s="1"/>
      <c r="AL12" s="18" t="s">
        <v>11</v>
      </c>
      <c r="AM12" s="19">
        <v>0.23281683840351799</v>
      </c>
      <c r="AN12" s="20">
        <v>0.1724771004901518</v>
      </c>
      <c r="AO12" s="19">
        <f t="shared" si="18"/>
        <v>0.191785816622429</v>
      </c>
    </row>
    <row r="13" spans="1:41" x14ac:dyDescent="0.35">
      <c r="A13" s="48"/>
      <c r="B13" s="8">
        <v>5</v>
      </c>
      <c r="C13" s="9">
        <v>100.081</v>
      </c>
      <c r="D13" s="11">
        <f t="shared" si="7"/>
        <v>87.500983589358</v>
      </c>
      <c r="E13" s="12">
        <v>76.042422550934958</v>
      </c>
      <c r="F13" s="9">
        <v>106.8</v>
      </c>
      <c r="G13" s="11">
        <f t="shared" si="8"/>
        <v>90.562197914016778</v>
      </c>
      <c r="H13" s="36">
        <v>1553117.6953899998</v>
      </c>
      <c r="I13" s="9">
        <f t="shared" si="9"/>
        <v>79.453699783464941</v>
      </c>
      <c r="J13" s="37">
        <v>950966.88888888888</v>
      </c>
      <c r="K13" s="11">
        <f t="shared" si="10"/>
        <v>83.313567696066499</v>
      </c>
      <c r="L13" s="12">
        <v>78.3211771153927</v>
      </c>
      <c r="M13" s="9">
        <v>74.099999999999994</v>
      </c>
      <c r="N13" s="9">
        <v>3660.9633333333331</v>
      </c>
      <c r="O13" s="10">
        <v>4.3700000000000003E-2</v>
      </c>
      <c r="P13" s="9">
        <f t="shared" si="0"/>
        <v>283132.20463709993</v>
      </c>
      <c r="Q13" s="11">
        <f t="shared" si="11"/>
        <v>78.554089859948931</v>
      </c>
      <c r="R13" s="12">
        <v>78.98036292167194</v>
      </c>
      <c r="S13" s="13">
        <f t="shared" si="1"/>
        <v>83.758472827728383</v>
      </c>
      <c r="T13" s="13">
        <f t="shared" si="2"/>
        <v>85.480068610248765</v>
      </c>
      <c r="U13" s="13">
        <f t="shared" si="3"/>
        <v>84.925342353517976</v>
      </c>
      <c r="V13" s="9">
        <v>678.13</v>
      </c>
      <c r="W13" s="9">
        <f t="shared" si="12"/>
        <v>77.808247469995635</v>
      </c>
      <c r="X13" s="10">
        <f t="shared" si="13"/>
        <v>-7.0468817670543693E-4</v>
      </c>
      <c r="Y13" s="10">
        <f t="shared" si="13"/>
        <v>-4.4856490687961159E-4</v>
      </c>
      <c r="Z13" s="10">
        <f t="shared" si="14"/>
        <v>8.2368158908101563E-3</v>
      </c>
      <c r="AA13" s="10"/>
      <c r="AB13" s="10"/>
      <c r="AC13" s="10"/>
      <c r="AD13" s="16">
        <f t="shared" si="15"/>
        <v>82.562104583978282</v>
      </c>
      <c r="AE13" s="16">
        <f t="shared" si="16"/>
        <v>84.573864539919953</v>
      </c>
      <c r="AF13" s="16">
        <f t="shared" si="17"/>
        <v>83.924824384742749</v>
      </c>
      <c r="AG13" s="34">
        <f t="shared" si="4"/>
        <v>82.838523430149522</v>
      </c>
      <c r="AH13" s="34">
        <f t="shared" si="5"/>
        <v>84.783542087333942</v>
      </c>
      <c r="AI13" s="34">
        <f t="shared" si="6"/>
        <v>84.156218045674692</v>
      </c>
      <c r="AJ13" s="1"/>
      <c r="AK13" s="1"/>
      <c r="AL13" s="18" t="s">
        <v>12</v>
      </c>
      <c r="AM13" s="19">
        <v>0.34818733342073827</v>
      </c>
      <c r="AN13" s="20">
        <v>0.26634304568212985</v>
      </c>
      <c r="AO13" s="19">
        <f t="shared" si="18"/>
        <v>0.29253321775848456</v>
      </c>
    </row>
    <row r="14" spans="1:41" x14ac:dyDescent="0.35">
      <c r="A14" s="48"/>
      <c r="B14" s="8">
        <v>6</v>
      </c>
      <c r="C14" s="9">
        <v>100.71899999999999</v>
      </c>
      <c r="D14" s="11">
        <f t="shared" si="7"/>
        <v>88.058788043050612</v>
      </c>
      <c r="E14" s="12">
        <v>76.444320401897841</v>
      </c>
      <c r="F14" s="9">
        <v>106.92</v>
      </c>
      <c r="G14" s="11">
        <f t="shared" si="8"/>
        <v>90.663953192571853</v>
      </c>
      <c r="H14" s="36">
        <v>1570072.5975363634</v>
      </c>
      <c r="I14" s="9">
        <f t="shared" si="9"/>
        <v>80.321071077342921</v>
      </c>
      <c r="J14" s="37">
        <v>957270.2</v>
      </c>
      <c r="K14" s="11">
        <f t="shared" si="10"/>
        <v>83.865796530845927</v>
      </c>
      <c r="L14" s="12">
        <v>78.3211771153927</v>
      </c>
      <c r="M14" s="9">
        <v>74.099999999999994</v>
      </c>
      <c r="N14" s="9">
        <v>3660.9633333333331</v>
      </c>
      <c r="O14" s="10">
        <v>4.3700000000000003E-2</v>
      </c>
      <c r="P14" s="9">
        <f t="shared" si="0"/>
        <v>283132.20463709993</v>
      </c>
      <c r="Q14" s="11">
        <f t="shared" si="11"/>
        <v>78.554089859948931</v>
      </c>
      <c r="R14" s="12">
        <v>79.859710950339704</v>
      </c>
      <c r="S14" s="13">
        <f t="shared" si="1"/>
        <v>84.043759561721032</v>
      </c>
      <c r="T14" s="13">
        <f t="shared" si="2"/>
        <v>85.702862975602343</v>
      </c>
      <c r="U14" s="13">
        <f t="shared" si="3"/>
        <v>85.168417038231283</v>
      </c>
      <c r="V14" s="9">
        <v>682.18</v>
      </c>
      <c r="W14" s="9">
        <f t="shared" si="12"/>
        <v>78.27294214838102</v>
      </c>
      <c r="X14" s="10">
        <f t="shared" si="13"/>
        <v>3.4060641790760737E-3</v>
      </c>
      <c r="Y14" s="10">
        <f t="shared" si="13"/>
        <v>2.6063896411854248E-3</v>
      </c>
      <c r="Z14" s="10">
        <f t="shared" si="14"/>
        <v>5.9723061949772394E-3</v>
      </c>
      <c r="AA14" s="10"/>
      <c r="AB14" s="10"/>
      <c r="AC14" s="10"/>
      <c r="AD14" s="16">
        <f t="shared" si="15"/>
        <v>82.715993693362734</v>
      </c>
      <c r="AE14" s="16">
        <f t="shared" si="16"/>
        <v>84.697732224504321</v>
      </c>
      <c r="AF14" s="16">
        <f t="shared" si="17"/>
        <v>84.058463870302703</v>
      </c>
      <c r="AG14" s="34">
        <f t="shared" si="4"/>
        <v>83.202984008275521</v>
      </c>
      <c r="AH14" s="34">
        <f t="shared" si="5"/>
        <v>85.066870450184226</v>
      </c>
      <c r="AI14" s="34">
        <f t="shared" si="6"/>
        <v>84.465928138055631</v>
      </c>
      <c r="AJ14" s="1"/>
      <c r="AK14" s="1"/>
    </row>
    <row r="15" spans="1:41" x14ac:dyDescent="0.35">
      <c r="A15" s="48"/>
      <c r="B15" s="8">
        <v>7</v>
      </c>
      <c r="C15" s="9">
        <v>100.801</v>
      </c>
      <c r="D15" s="11">
        <f t="shared" si="7"/>
        <v>88.130480778478187</v>
      </c>
      <c r="E15" s="12">
        <v>77.153223555679602</v>
      </c>
      <c r="F15" s="9">
        <v>107.21</v>
      </c>
      <c r="G15" s="11">
        <f t="shared" si="8"/>
        <v>90.909861782413287</v>
      </c>
      <c r="H15" s="36">
        <v>1582735.8477416665</v>
      </c>
      <c r="I15" s="9">
        <f t="shared" si="9"/>
        <v>80.968891962444872</v>
      </c>
      <c r="J15" s="37">
        <v>979336.54545454541</v>
      </c>
      <c r="K15" s="11">
        <f t="shared" si="10"/>
        <v>85.799014172082707</v>
      </c>
      <c r="L15" s="12">
        <v>78.3211771153927</v>
      </c>
      <c r="M15" s="9">
        <v>74.7</v>
      </c>
      <c r="N15" s="9">
        <v>3675.2666666666664</v>
      </c>
      <c r="O15" s="10">
        <v>5.0700000000000002E-2</v>
      </c>
      <c r="P15" s="9">
        <f t="shared" si="0"/>
        <v>288461.72069400002</v>
      </c>
      <c r="Q15" s="11">
        <f t="shared" si="11"/>
        <v>80.032746389962441</v>
      </c>
      <c r="R15" s="12">
        <v>82.775622236153239</v>
      </c>
      <c r="S15" s="13">
        <f t="shared" si="1"/>
        <v>85.094929127491639</v>
      </c>
      <c r="T15" s="13">
        <f t="shared" si="2"/>
        <v>86.574214322543583</v>
      </c>
      <c r="U15" s="13">
        <f t="shared" si="3"/>
        <v>86.098066367914285</v>
      </c>
      <c r="V15" s="9">
        <v>693.65</v>
      </c>
      <c r="W15" s="9">
        <f t="shared" si="12"/>
        <v>79.589003373339153</v>
      </c>
      <c r="X15" s="10">
        <f t="shared" si="13"/>
        <v>1.2507407703467033E-2</v>
      </c>
      <c r="Y15" s="10">
        <f t="shared" si="13"/>
        <v>1.0167120638540306E-2</v>
      </c>
      <c r="Z15" s="10">
        <f t="shared" si="14"/>
        <v>1.6813744173092227E-2</v>
      </c>
      <c r="AA15" s="10"/>
      <c r="AB15" s="10"/>
      <c r="AC15" s="10"/>
      <c r="AD15" s="16">
        <f t="shared" si="15"/>
        <v>83.307368119570981</v>
      </c>
      <c r="AE15" s="16">
        <f t="shared" si="16"/>
        <v>85.223218685853382</v>
      </c>
      <c r="AF15" s="16">
        <f t="shared" si="17"/>
        <v>84.605400697083084</v>
      </c>
      <c r="AG15" s="34">
        <f t="shared" si="4"/>
        <v>83.954707776719076</v>
      </c>
      <c r="AH15" s="34">
        <f t="shared" si="5"/>
        <v>85.713322040754875</v>
      </c>
      <c r="AI15" s="34">
        <f t="shared" si="6"/>
        <v>85.146593998965372</v>
      </c>
      <c r="AJ15" s="1"/>
      <c r="AK15" s="1"/>
    </row>
    <row r="16" spans="1:41" x14ac:dyDescent="0.35">
      <c r="A16" s="48"/>
      <c r="B16" s="8">
        <v>8</v>
      </c>
      <c r="C16" s="9">
        <v>100.96299999999999</v>
      </c>
      <c r="D16" s="11">
        <f t="shared" si="7"/>
        <v>88.272117646030239</v>
      </c>
      <c r="E16" s="12">
        <v>77.940273513815256</v>
      </c>
      <c r="F16" s="9">
        <v>107.56</v>
      </c>
      <c r="G16" s="11">
        <f t="shared" si="8"/>
        <v>91.206648011532266</v>
      </c>
      <c r="H16" s="36">
        <v>1637723.9109916668</v>
      </c>
      <c r="I16" s="9">
        <f t="shared" si="9"/>
        <v>83.781946685926485</v>
      </c>
      <c r="J16" s="37">
        <v>993558.5</v>
      </c>
      <c r="K16" s="11">
        <f t="shared" si="10"/>
        <v>87.044990016917353</v>
      </c>
      <c r="L16" s="12">
        <v>78.3211771153927</v>
      </c>
      <c r="M16" s="9">
        <v>74.900000000000006</v>
      </c>
      <c r="N16" s="9">
        <v>3683.5650000000001</v>
      </c>
      <c r="O16" s="10">
        <v>5.0700000000000002E-2</v>
      </c>
      <c r="P16" s="9">
        <f t="shared" si="0"/>
        <v>289887.09873795003</v>
      </c>
      <c r="Q16" s="11">
        <f t="shared" si="11"/>
        <v>80.428212794401887</v>
      </c>
      <c r="R16" s="12">
        <v>81.469307534606301</v>
      </c>
      <c r="S16" s="13">
        <f t="shared" si="1"/>
        <v>85.60692381890658</v>
      </c>
      <c r="T16" s="13">
        <f t="shared" si="2"/>
        <v>87.039952313182923</v>
      </c>
      <c r="U16" s="13">
        <f t="shared" si="3"/>
        <v>86.578792298953758</v>
      </c>
      <c r="V16" s="9">
        <v>691.78</v>
      </c>
      <c r="W16" s="9">
        <f t="shared" si="12"/>
        <v>79.374440645294541</v>
      </c>
      <c r="X16" s="10">
        <f t="shared" si="13"/>
        <v>6.0167473745451616E-3</v>
      </c>
      <c r="Y16" s="10">
        <f t="shared" si="13"/>
        <v>5.3796386635882598E-3</v>
      </c>
      <c r="Z16" s="10">
        <f t="shared" si="14"/>
        <v>-2.6958840914005355E-3</v>
      </c>
      <c r="AA16" s="10"/>
      <c r="AB16" s="10"/>
      <c r="AC16" s="10"/>
      <c r="AD16" s="16">
        <f t="shared" si="15"/>
        <v>83.527762214965989</v>
      </c>
      <c r="AE16" s="16">
        <f t="shared" si="16"/>
        <v>85.468888420845047</v>
      </c>
      <c r="AF16" s="16">
        <f t="shared" si="17"/>
        <v>84.842869542868073</v>
      </c>
      <c r="AG16" s="34">
        <f t="shared" si="4"/>
        <v>84.848796025177847</v>
      </c>
      <c r="AH16" s="34">
        <f t="shared" si="5"/>
        <v>86.468250987176759</v>
      </c>
      <c r="AI16" s="34">
        <f t="shared" si="6"/>
        <v>85.946690378434752</v>
      </c>
      <c r="AJ16" s="1"/>
      <c r="AK16" s="1"/>
    </row>
    <row r="17" spans="1:37" x14ac:dyDescent="0.35">
      <c r="A17" s="48"/>
      <c r="B17" s="8">
        <v>9</v>
      </c>
      <c r="C17" s="9">
        <v>100.895</v>
      </c>
      <c r="D17" s="11">
        <f t="shared" si="7"/>
        <v>88.212665133724428</v>
      </c>
      <c r="E17" s="12">
        <v>78.59893943622663</v>
      </c>
      <c r="F17" s="9">
        <v>107.68</v>
      </c>
      <c r="G17" s="11">
        <f t="shared" si="8"/>
        <v>91.308403290087341</v>
      </c>
      <c r="H17" s="36">
        <v>1697581.3589166664</v>
      </c>
      <c r="I17" s="9">
        <f t="shared" si="9"/>
        <v>86.844107210755894</v>
      </c>
      <c r="J17" s="37">
        <v>993558.5</v>
      </c>
      <c r="K17" s="11">
        <f t="shared" si="10"/>
        <v>87.044990016917353</v>
      </c>
      <c r="L17" s="12">
        <v>78.3211771153927</v>
      </c>
      <c r="M17" s="9">
        <v>75.2</v>
      </c>
      <c r="N17" s="9">
        <v>3689.4333333333329</v>
      </c>
      <c r="O17" s="10">
        <v>5.0700000000000002E-2</v>
      </c>
      <c r="P17" s="9">
        <f t="shared" si="0"/>
        <v>291511.86777066666</v>
      </c>
      <c r="Q17" s="11">
        <f t="shared" si="11"/>
        <v>80.878999566472814</v>
      </c>
      <c r="R17" s="12">
        <v>82.065705426881948</v>
      </c>
      <c r="S17" s="13">
        <f t="shared" si="1"/>
        <v>85.772943433250688</v>
      </c>
      <c r="T17" s="13">
        <f t="shared" si="2"/>
        <v>87.199332402457372</v>
      </c>
      <c r="U17" s="13">
        <f t="shared" si="3"/>
        <v>86.740325835155943</v>
      </c>
      <c r="V17" s="9">
        <v>695.63</v>
      </c>
      <c r="W17" s="9">
        <f t="shared" si="12"/>
        <v>79.81618743832756</v>
      </c>
      <c r="X17" s="10">
        <f t="shared" si="13"/>
        <v>1.9393246122860752E-3</v>
      </c>
      <c r="Y17" s="10">
        <f t="shared" si="13"/>
        <v>1.8311141612414872E-3</v>
      </c>
      <c r="Z17" s="10">
        <f t="shared" si="14"/>
        <v>5.5653531469541662E-3</v>
      </c>
      <c r="AA17" s="10"/>
      <c r="AB17" s="10"/>
      <c r="AC17" s="10"/>
      <c r="AD17" s="16">
        <f t="shared" si="15"/>
        <v>83.689749660038657</v>
      </c>
      <c r="AE17" s="16">
        <f t="shared" si="16"/>
        <v>85.625391712778026</v>
      </c>
      <c r="AF17" s="16">
        <f t="shared" si="17"/>
        <v>85.001164298141134</v>
      </c>
      <c r="AG17" s="34">
        <f t="shared" si="4"/>
        <v>85.726817145724368</v>
      </c>
      <c r="AH17" s="34">
        <f t="shared" si="5"/>
        <v>87.164590093813814</v>
      </c>
      <c r="AI17" s="34">
        <f t="shared" si="6"/>
        <v>86.701898353839368</v>
      </c>
      <c r="AJ17" s="1"/>
      <c r="AK17" s="1"/>
    </row>
    <row r="18" spans="1:37" x14ac:dyDescent="0.35">
      <c r="A18" s="48"/>
      <c r="B18" s="8">
        <v>10</v>
      </c>
      <c r="C18" s="9">
        <v>100.815</v>
      </c>
      <c r="D18" s="11">
        <f t="shared" si="7"/>
        <v>88.14272100159998</v>
      </c>
      <c r="E18" s="12">
        <v>79.743231928551509</v>
      </c>
      <c r="F18" s="9">
        <v>107.46</v>
      </c>
      <c r="G18" s="11">
        <f t="shared" si="8"/>
        <v>91.121851946069683</v>
      </c>
      <c r="H18" s="36">
        <v>1723885.6937499999</v>
      </c>
      <c r="I18" s="9">
        <f t="shared" si="9"/>
        <v>88.189772596614887</v>
      </c>
      <c r="J18" s="37">
        <v>1020382.1666666666</v>
      </c>
      <c r="K18" s="11">
        <f t="shared" si="10"/>
        <v>89.394993360673283</v>
      </c>
      <c r="L18" s="12">
        <v>78.3211771153927</v>
      </c>
      <c r="M18" s="9">
        <v>75.400000000000006</v>
      </c>
      <c r="N18" s="9">
        <v>3684.3183333333332</v>
      </c>
      <c r="O18" s="10">
        <v>5.2400000000000002E-2</v>
      </c>
      <c r="P18" s="9">
        <f t="shared" si="0"/>
        <v>292354.1966956</v>
      </c>
      <c r="Q18" s="11">
        <f t="shared" si="11"/>
        <v>81.112700929218391</v>
      </c>
      <c r="R18" s="12">
        <v>81.120279222649557</v>
      </c>
      <c r="S18" s="13">
        <f t="shared" si="1"/>
        <v>86.348074613077003</v>
      </c>
      <c r="T18" s="13">
        <f t="shared" si="2"/>
        <v>87.585161620448318</v>
      </c>
      <c r="U18" s="13">
        <f t="shared" si="3"/>
        <v>87.187377524204109</v>
      </c>
      <c r="V18" s="9">
        <v>695.89</v>
      </c>
      <c r="W18" s="9">
        <f t="shared" si="12"/>
        <v>79.846019689285626</v>
      </c>
      <c r="X18" s="10">
        <f t="shared" si="13"/>
        <v>6.7052750763285651E-3</v>
      </c>
      <c r="Y18" s="10">
        <f t="shared" si="13"/>
        <v>4.4246808703787277E-3</v>
      </c>
      <c r="Z18" s="10">
        <f t="shared" si="14"/>
        <v>3.7376191366100819E-4</v>
      </c>
      <c r="AA18" s="10"/>
      <c r="AB18" s="10"/>
      <c r="AC18" s="10"/>
      <c r="AD18" s="16">
        <f t="shared" si="15"/>
        <v>83.729993607204349</v>
      </c>
      <c r="AE18" s="16">
        <f t="shared" si="16"/>
        <v>85.609998130201149</v>
      </c>
      <c r="AF18" s="16">
        <f t="shared" si="17"/>
        <v>85.003848799418748</v>
      </c>
      <c r="AG18" s="34">
        <f t="shared" si="4"/>
        <v>86.075629787942532</v>
      </c>
      <c r="AH18" s="34">
        <f t="shared" si="5"/>
        <v>87.380351569685743</v>
      </c>
      <c r="AI18" s="34">
        <f t="shared" si="6"/>
        <v>86.960703111544802</v>
      </c>
      <c r="AJ18" s="1"/>
      <c r="AK18" s="1"/>
    </row>
    <row r="19" spans="1:37" x14ac:dyDescent="0.35">
      <c r="A19" s="48"/>
      <c r="B19" s="8">
        <v>11</v>
      </c>
      <c r="C19" s="9">
        <v>100.773</v>
      </c>
      <c r="D19" s="11">
        <f t="shared" si="7"/>
        <v>88.106000332234629</v>
      </c>
      <c r="E19" s="12">
        <v>81.322913759419478</v>
      </c>
      <c r="F19" s="9">
        <v>107.71</v>
      </c>
      <c r="G19" s="11">
        <f t="shared" si="8"/>
        <v>91.333842109726092</v>
      </c>
      <c r="H19" s="36">
        <v>1777003.9011666665</v>
      </c>
      <c r="I19" s="9">
        <f t="shared" si="9"/>
        <v>90.90717007244487</v>
      </c>
      <c r="J19" s="37">
        <v>1038898.5833333334</v>
      </c>
      <c r="K19" s="11">
        <f t="shared" si="10"/>
        <v>91.01720413527697</v>
      </c>
      <c r="L19" s="12">
        <v>78.3211771153927</v>
      </c>
      <c r="M19" s="9">
        <v>75.599999999999994</v>
      </c>
      <c r="N19" s="9">
        <v>3702.6383333333338</v>
      </c>
      <c r="O19" s="10">
        <v>5.2400000000000002E-2</v>
      </c>
      <c r="P19" s="9">
        <f t="shared" si="0"/>
        <v>294587.23759920005</v>
      </c>
      <c r="Q19" s="11">
        <f t="shared" si="11"/>
        <v>81.732250711720795</v>
      </c>
      <c r="R19" s="12">
        <v>85.976177970552854</v>
      </c>
      <c r="S19" s="13">
        <f t="shared" si="1"/>
        <v>86.9616752389597</v>
      </c>
      <c r="T19" s="13">
        <f t="shared" si="2"/>
        <v>88.111895561257342</v>
      </c>
      <c r="U19" s="13">
        <f t="shared" si="3"/>
        <v>87.742179370029859</v>
      </c>
      <c r="V19" s="9">
        <v>716.05</v>
      </c>
      <c r="W19" s="9">
        <f t="shared" si="12"/>
        <v>82.159166532803994</v>
      </c>
      <c r="X19" s="10">
        <f t="shared" si="13"/>
        <v>7.1061297965497872E-3</v>
      </c>
      <c r="Y19" s="10">
        <f t="shared" si="13"/>
        <v>6.0139632223508155E-3</v>
      </c>
      <c r="Z19" s="10">
        <f t="shared" si="14"/>
        <v>2.8970095848481758E-2</v>
      </c>
      <c r="AA19" s="10"/>
      <c r="AB19" s="10"/>
      <c r="AC19" s="10"/>
      <c r="AD19" s="16">
        <f t="shared" si="15"/>
        <v>83.972663639078291</v>
      </c>
      <c r="AE19" s="16">
        <f t="shared" si="16"/>
        <v>85.858124870718171</v>
      </c>
      <c r="AF19" s="16">
        <f t="shared" si="17"/>
        <v>85.250216173796588</v>
      </c>
      <c r="AG19" s="34">
        <f t="shared" si="4"/>
        <v>86.937187570391771</v>
      </c>
      <c r="AH19" s="34">
        <f t="shared" si="5"/>
        <v>88.093513805551893</v>
      </c>
      <c r="AI19" s="34">
        <f t="shared" si="6"/>
        <v>87.721825788803628</v>
      </c>
      <c r="AJ19" s="1"/>
      <c r="AK19" s="1"/>
    </row>
    <row r="20" spans="1:37" x14ac:dyDescent="0.35">
      <c r="A20" s="48"/>
      <c r="B20" s="8">
        <v>12</v>
      </c>
      <c r="C20" s="9">
        <v>101.001</v>
      </c>
      <c r="D20" s="11">
        <f t="shared" si="7"/>
        <v>88.305341108789364</v>
      </c>
      <c r="E20" s="12">
        <v>82.361149874406919</v>
      </c>
      <c r="F20" s="9">
        <v>108.02</v>
      </c>
      <c r="G20" s="11">
        <f t="shared" si="8"/>
        <v>91.596709912660046</v>
      </c>
      <c r="H20" s="36">
        <v>1790532.2335833332</v>
      </c>
      <c r="I20" s="9">
        <f t="shared" si="9"/>
        <v>91.599246446048241</v>
      </c>
      <c r="J20" s="37">
        <v>1047231.9166666666</v>
      </c>
      <c r="K20" s="11">
        <f t="shared" si="10"/>
        <v>91.747281847668987</v>
      </c>
      <c r="L20" s="12">
        <v>78.3211771153927</v>
      </c>
      <c r="M20" s="9">
        <v>75.8</v>
      </c>
      <c r="N20" s="9">
        <v>3744.2441666666668</v>
      </c>
      <c r="O20" s="10">
        <v>5.2400000000000002E-2</v>
      </c>
      <c r="P20" s="9">
        <f t="shared" si="0"/>
        <v>298685.54612379998</v>
      </c>
      <c r="Q20" s="11">
        <f t="shared" si="11"/>
        <v>82.869312800888139</v>
      </c>
      <c r="R20" s="12">
        <v>85.337422273428103</v>
      </c>
      <c r="S20" s="13">
        <f t="shared" si="1"/>
        <v>87.634872834787387</v>
      </c>
      <c r="T20" s="13">
        <f t="shared" si="2"/>
        <v>88.692946244097911</v>
      </c>
      <c r="U20" s="13">
        <f t="shared" si="3"/>
        <v>88.352980185604622</v>
      </c>
      <c r="V20" s="9">
        <v>717.02</v>
      </c>
      <c r="W20" s="9">
        <f t="shared" si="12"/>
        <v>82.270463776762966</v>
      </c>
      <c r="X20" s="10">
        <f t="shared" si="13"/>
        <v>7.7413135611501538E-3</v>
      </c>
      <c r="Y20" s="10">
        <f t="shared" si="13"/>
        <v>6.5944635413797137E-3</v>
      </c>
      <c r="Z20" s="10">
        <f t="shared" si="14"/>
        <v>1.3546540046085465E-3</v>
      </c>
      <c r="AA20" s="10"/>
      <c r="AB20" s="10"/>
      <c r="AC20" s="10"/>
      <c r="AD20" s="16">
        <f t="shared" si="15"/>
        <v>84.465466394775376</v>
      </c>
      <c r="AE20" s="16">
        <f t="shared" si="16"/>
        <v>86.305304700780681</v>
      </c>
      <c r="AF20" s="16">
        <f t="shared" si="17"/>
        <v>85.712237485205932</v>
      </c>
      <c r="AG20" s="34">
        <f t="shared" si="4"/>
        <v>87.601932144315342</v>
      </c>
      <c r="AH20" s="34">
        <f t="shared" si="5"/>
        <v>88.668247035863075</v>
      </c>
      <c r="AI20" s="34">
        <f t="shared" si="6"/>
        <v>88.325621613560443</v>
      </c>
      <c r="AJ20" s="1"/>
      <c r="AK20" s="1"/>
    </row>
    <row r="21" spans="1:37" x14ac:dyDescent="0.35">
      <c r="A21" s="48">
        <v>2022</v>
      </c>
      <c r="B21" s="8">
        <v>1</v>
      </c>
      <c r="C21" s="9">
        <v>102.167</v>
      </c>
      <c r="D21" s="11">
        <f t="shared" si="7"/>
        <v>89.324776834503453</v>
      </c>
      <c r="E21" s="12">
        <v>85.632151828077014</v>
      </c>
      <c r="F21" s="9">
        <v>109.01</v>
      </c>
      <c r="G21" s="11">
        <f t="shared" si="8"/>
        <v>92.436190960739424</v>
      </c>
      <c r="H21" s="36">
        <v>1801402.2822499999</v>
      </c>
      <c r="I21" s="9">
        <f t="shared" si="9"/>
        <v>92.155331529591194</v>
      </c>
      <c r="J21" s="37">
        <v>1064081.6666666667</v>
      </c>
      <c r="K21" s="11">
        <f t="shared" si="10"/>
        <v>93.223477079794293</v>
      </c>
      <c r="L21" s="12">
        <v>86.206557330972345</v>
      </c>
      <c r="M21" s="9">
        <v>76</v>
      </c>
      <c r="N21" s="9">
        <v>3786.4266666666667</v>
      </c>
      <c r="O21" s="10">
        <v>5.1299999999999998E-2</v>
      </c>
      <c r="P21" s="9">
        <f t="shared" si="0"/>
        <v>302530.9469546667</v>
      </c>
      <c r="Q21" s="11">
        <f t="shared" si="11"/>
        <v>83.93620649036653</v>
      </c>
      <c r="R21" s="12">
        <v>85.279815658833286</v>
      </c>
      <c r="S21" s="13">
        <f t="shared" si="1"/>
        <v>88.7477730457463</v>
      </c>
      <c r="T21" s="13">
        <f t="shared" si="2"/>
        <v>89.732716430205414</v>
      </c>
      <c r="U21" s="13">
        <f t="shared" si="3"/>
        <v>89.416351010742147</v>
      </c>
      <c r="V21" s="9">
        <v>746.59</v>
      </c>
      <c r="W21" s="9">
        <f t="shared" si="12"/>
        <v>85.663308626110108</v>
      </c>
      <c r="X21" s="10">
        <f t="shared" si="13"/>
        <v>1.2699284827593527E-2</v>
      </c>
      <c r="Y21" s="10">
        <f t="shared" si="13"/>
        <v>1.1723256810590943E-2</v>
      </c>
      <c r="Z21" s="10">
        <f t="shared" si="14"/>
        <v>4.124013277174976E-2</v>
      </c>
      <c r="AA21" s="10">
        <f t="shared" ref="AA21:AB34" si="19">(S21/S9)-1</f>
        <v>6.1552802007480034E-2</v>
      </c>
      <c r="AB21" s="10">
        <f t="shared" si="19"/>
        <v>5.4574952575277003E-2</v>
      </c>
      <c r="AC21" s="10">
        <f t="shared" ref="AC21:AC34" si="20">(V21/V9)-1</f>
        <v>0.14447987245914717</v>
      </c>
      <c r="AD21" s="16">
        <f t="shared" si="15"/>
        <v>87.145543914138514</v>
      </c>
      <c r="AE21" s="16">
        <f t="shared" si="16"/>
        <v>88.529738546375057</v>
      </c>
      <c r="AF21" s="16">
        <f t="shared" si="17"/>
        <v>88.0844207367427</v>
      </c>
      <c r="AG21" s="34">
        <f t="shared" si="4"/>
        <v>88.509982530466246</v>
      </c>
      <c r="AH21" s="34">
        <f t="shared" si="5"/>
        <v>89.554537695455153</v>
      </c>
      <c r="AI21" s="34">
        <f t="shared" si="6"/>
        <v>89.21894574178917</v>
      </c>
      <c r="AJ21" s="1"/>
      <c r="AK21" s="1"/>
    </row>
    <row r="22" spans="1:37" x14ac:dyDescent="0.35">
      <c r="A22" s="48"/>
      <c r="B22" s="8">
        <v>2</v>
      </c>
      <c r="C22" s="9">
        <v>103.46</v>
      </c>
      <c r="D22" s="11">
        <f t="shared" si="7"/>
        <v>90.455248869965104</v>
      </c>
      <c r="E22" s="12">
        <v>88.004465531677354</v>
      </c>
      <c r="F22" s="9">
        <v>110.28</v>
      </c>
      <c r="G22" s="11">
        <f t="shared" si="8"/>
        <v>93.513100992113962</v>
      </c>
      <c r="H22" s="36">
        <v>1783792.0419166666</v>
      </c>
      <c r="I22" s="9">
        <f t="shared" si="9"/>
        <v>91.254434738116558</v>
      </c>
      <c r="J22" s="37">
        <v>1099081.6666666667</v>
      </c>
      <c r="K22" s="11">
        <f t="shared" si="10"/>
        <v>96.289803471840756</v>
      </c>
      <c r="L22" s="12">
        <v>86.206557330972345</v>
      </c>
      <c r="M22" s="9">
        <v>76</v>
      </c>
      <c r="N22" s="9">
        <v>3818.5875000000001</v>
      </c>
      <c r="O22" s="10">
        <v>5.1299999999999998E-2</v>
      </c>
      <c r="P22" s="9">
        <f t="shared" si="0"/>
        <v>305100.558945</v>
      </c>
      <c r="Q22" s="11">
        <f t="shared" si="11"/>
        <v>84.649136803089391</v>
      </c>
      <c r="R22" s="12">
        <v>83.737991562325263</v>
      </c>
      <c r="S22" s="13">
        <f t="shared" si="1"/>
        <v>90.142822153333796</v>
      </c>
      <c r="T22" s="13">
        <f t="shared" si="2"/>
        <v>91.042673256104322</v>
      </c>
      <c r="U22" s="13">
        <f t="shared" si="3"/>
        <v>90.753747846137315</v>
      </c>
      <c r="V22" s="9">
        <v>748.15</v>
      </c>
      <c r="W22" s="9">
        <f t="shared" si="12"/>
        <v>85.842302131858546</v>
      </c>
      <c r="X22" s="10">
        <f t="shared" si="13"/>
        <v>1.5719257618649118E-2</v>
      </c>
      <c r="Y22" s="10">
        <f t="shared" si="13"/>
        <v>1.4598430516898464E-2</v>
      </c>
      <c r="Z22" s="10">
        <f t="shared" si="14"/>
        <v>2.0895002611873714E-3</v>
      </c>
      <c r="AA22" s="10">
        <f t="shared" si="19"/>
        <v>7.3431588767576494E-2</v>
      </c>
      <c r="AB22" s="10">
        <f t="shared" si="19"/>
        <v>6.4641644623755656E-2</v>
      </c>
      <c r="AC22" s="10">
        <f t="shared" si="20"/>
        <v>0.13234248005933003</v>
      </c>
      <c r="AD22" s="16">
        <f t="shared" si="15"/>
        <v>87.850983958952327</v>
      </c>
      <c r="AE22" s="16">
        <f t="shared" si="16"/>
        <v>89.322156904442963</v>
      </c>
      <c r="AF22" s="16">
        <f t="shared" si="17"/>
        <v>88.848720660292145</v>
      </c>
      <c r="AG22" s="34">
        <f t="shared" si="4"/>
        <v>89.022623813742229</v>
      </c>
      <c r="AH22" s="34">
        <f t="shared" si="5"/>
        <v>90.20315855441126</v>
      </c>
      <c r="AI22" s="34">
        <f t="shared" si="6"/>
        <v>89.823694020029905</v>
      </c>
      <c r="AJ22" s="1"/>
      <c r="AK22" s="1"/>
    </row>
    <row r="23" spans="1:37" x14ac:dyDescent="0.35">
      <c r="A23" s="48"/>
      <c r="B23" s="8">
        <v>3</v>
      </c>
      <c r="C23" s="9">
        <v>104.187</v>
      </c>
      <c r="D23" s="11">
        <f t="shared" si="7"/>
        <v>91.090866170646194</v>
      </c>
      <c r="E23" s="12">
        <v>89.969299469718109</v>
      </c>
      <c r="F23" s="9">
        <v>110.89</v>
      </c>
      <c r="G23" s="11">
        <f t="shared" si="8"/>
        <v>94.030356991435596</v>
      </c>
      <c r="H23" s="36">
        <v>1817455.2204166667</v>
      </c>
      <c r="I23" s="9">
        <f t="shared" si="9"/>
        <v>92.976560553974053</v>
      </c>
      <c r="J23" s="37">
        <v>1108665</v>
      </c>
      <c r="K23" s="11">
        <f t="shared" si="10"/>
        <v>97.129392841091573</v>
      </c>
      <c r="L23" s="12">
        <v>86.206557330972345</v>
      </c>
      <c r="M23" s="9">
        <v>76.400000000000006</v>
      </c>
      <c r="N23" s="9">
        <v>3834.2974999999992</v>
      </c>
      <c r="O23" s="10">
        <v>5.1299999999999998E-2</v>
      </c>
      <c r="P23" s="9">
        <f t="shared" si="0"/>
        <v>307968.16787769995</v>
      </c>
      <c r="Q23" s="11">
        <f t="shared" si="11"/>
        <v>85.444745377787683</v>
      </c>
      <c r="R23" s="12">
        <v>80.259568628115403</v>
      </c>
      <c r="S23" s="13">
        <f t="shared" si="1"/>
        <v>90.865502048487755</v>
      </c>
      <c r="T23" s="13">
        <f t="shared" si="2"/>
        <v>91.711669344394267</v>
      </c>
      <c r="U23" s="13">
        <f t="shared" si="3"/>
        <v>91.440041984858823</v>
      </c>
      <c r="V23" s="9">
        <v>741.57</v>
      </c>
      <c r="W23" s="9">
        <f t="shared" si="12"/>
        <v>85.087316703765765</v>
      </c>
      <c r="X23" s="10">
        <f t="shared" si="13"/>
        <v>8.0170542467006278E-3</v>
      </c>
      <c r="Y23" s="10">
        <f t="shared" si="13"/>
        <v>7.3481595428117608E-3</v>
      </c>
      <c r="Z23" s="10">
        <f t="shared" si="14"/>
        <v>-8.7950277350797856E-3</v>
      </c>
      <c r="AA23" s="10">
        <f t="shared" si="19"/>
        <v>8.2147458498827541E-2</v>
      </c>
      <c r="AB23" s="10">
        <f t="shared" si="19"/>
        <v>7.1536788868289847E-2</v>
      </c>
      <c r="AC23" s="10">
        <f t="shared" si="20"/>
        <v>0.10226377513860618</v>
      </c>
      <c r="AD23" s="16">
        <f t="shared" si="15"/>
        <v>88.37648074449136</v>
      </c>
      <c r="AE23" s="16">
        <f t="shared" si="16"/>
        <v>89.843879321005701</v>
      </c>
      <c r="AF23" s="16">
        <f t="shared" si="17"/>
        <v>89.371680088919732</v>
      </c>
      <c r="AG23" s="34">
        <f t="shared" si="4"/>
        <v>89.945785605134901</v>
      </c>
      <c r="AH23" s="34">
        <f t="shared" si="5"/>
        <v>91.023067361119658</v>
      </c>
      <c r="AI23" s="34">
        <f t="shared" si="6"/>
        <v>90.676940741428311</v>
      </c>
      <c r="AJ23" s="1"/>
      <c r="AK23" s="1"/>
    </row>
    <row r="24" spans="1:37" x14ac:dyDescent="0.35">
      <c r="A24" s="48"/>
      <c r="B24" s="8">
        <v>4</v>
      </c>
      <c r="C24" s="9">
        <v>104.3</v>
      </c>
      <c r="D24" s="11">
        <f t="shared" si="7"/>
        <v>91.189662257272005</v>
      </c>
      <c r="E24" s="12">
        <v>91.5378174713927</v>
      </c>
      <c r="F24" s="9">
        <v>111.58</v>
      </c>
      <c r="G24" s="11">
        <f t="shared" si="8"/>
        <v>94.61544984312728</v>
      </c>
      <c r="H24" s="36">
        <v>1818551.2197500002</v>
      </c>
      <c r="I24" s="9">
        <f t="shared" si="9"/>
        <v>93.032629197227578</v>
      </c>
      <c r="J24" s="37">
        <v>1119916.6666666667</v>
      </c>
      <c r="K24" s="11">
        <f t="shared" si="10"/>
        <v>98.115143768363282</v>
      </c>
      <c r="L24" s="12">
        <v>86.206557330972345</v>
      </c>
      <c r="M24" s="9">
        <v>77.3</v>
      </c>
      <c r="N24" s="9">
        <v>3846.3424999999993</v>
      </c>
      <c r="O24" s="10">
        <v>4.6899999999999997E-2</v>
      </c>
      <c r="P24" s="9">
        <f t="shared" si="0"/>
        <v>311266.68995922495</v>
      </c>
      <c r="Q24" s="11">
        <f t="shared" si="11"/>
        <v>86.359909374512299</v>
      </c>
      <c r="R24" s="12">
        <v>84.574981786143894</v>
      </c>
      <c r="S24" s="13">
        <f t="shared" si="1"/>
        <v>91.531038382439618</v>
      </c>
      <c r="T24" s="13">
        <f t="shared" si="2"/>
        <v>92.378512249958192</v>
      </c>
      <c r="U24" s="13">
        <f t="shared" si="3"/>
        <v>92.106470356301159</v>
      </c>
      <c r="V24" s="9">
        <v>760.8</v>
      </c>
      <c r="W24" s="9">
        <f t="shared" si="12"/>
        <v>87.293755880395622</v>
      </c>
      <c r="X24" s="10">
        <f t="shared" si="13"/>
        <v>7.3244115637716156E-3</v>
      </c>
      <c r="Y24" s="10">
        <f t="shared" si="13"/>
        <v>7.2710802270952168E-3</v>
      </c>
      <c r="Z24" s="10">
        <f t="shared" si="14"/>
        <v>2.5931469719648659E-2</v>
      </c>
      <c r="AA24" s="10">
        <f t="shared" si="19"/>
        <v>9.2027283377232205E-2</v>
      </c>
      <c r="AB24" s="10">
        <f t="shared" si="19"/>
        <v>8.0217599171910514E-2</v>
      </c>
      <c r="AC24" s="10">
        <f t="shared" si="20"/>
        <v>0.13114973460800772</v>
      </c>
      <c r="AD24" s="16">
        <f t="shared" si="15"/>
        <v>88.814745187094701</v>
      </c>
      <c r="AE24" s="16">
        <f t="shared" si="16"/>
        <v>90.339666903635418</v>
      </c>
      <c r="AF24" s="16">
        <f t="shared" si="17"/>
        <v>89.848864614164654</v>
      </c>
      <c r="AG24" s="34">
        <f t="shared" si="4"/>
        <v>90.404520226688433</v>
      </c>
      <c r="AH24" s="34">
        <f t="shared" si="5"/>
        <v>91.534879327153135</v>
      </c>
      <c r="AI24" s="34">
        <f t="shared" si="6"/>
        <v>91.171635113755769</v>
      </c>
      <c r="AJ24" s="1"/>
      <c r="AK24" s="1"/>
    </row>
    <row r="25" spans="1:37" x14ac:dyDescent="0.35">
      <c r="A25" s="48"/>
      <c r="B25" s="8">
        <v>5</v>
      </c>
      <c r="C25" s="9">
        <v>105.462</v>
      </c>
      <c r="D25" s="11">
        <f t="shared" si="7"/>
        <v>92.205600776379868</v>
      </c>
      <c r="E25" s="12">
        <v>92.944459949762759</v>
      </c>
      <c r="F25" s="9">
        <v>112.2</v>
      </c>
      <c r="G25" s="11">
        <f t="shared" si="8"/>
        <v>95.141185448995159</v>
      </c>
      <c r="H25" s="36">
        <v>1788265.1841666671</v>
      </c>
      <c r="I25" s="9">
        <f t="shared" si="9"/>
        <v>91.483269746870377</v>
      </c>
      <c r="J25" s="37">
        <v>1127416.6666666667</v>
      </c>
      <c r="K25" s="11">
        <f t="shared" si="10"/>
        <v>98.772213709516095</v>
      </c>
      <c r="L25" s="12">
        <v>86.206557330972345</v>
      </c>
      <c r="M25" s="9">
        <v>77.5</v>
      </c>
      <c r="N25" s="9">
        <v>3870.1458333333326</v>
      </c>
      <c r="O25" s="10">
        <v>4.6899999999999997E-2</v>
      </c>
      <c r="P25" s="9">
        <f t="shared" si="0"/>
        <v>314003.31465104158</v>
      </c>
      <c r="Q25" s="11">
        <f t="shared" si="11"/>
        <v>87.119176806592151</v>
      </c>
      <c r="R25" s="12">
        <v>83.424543806441761</v>
      </c>
      <c r="S25" s="13">
        <f t="shared" si="1"/>
        <v>92.302836650274244</v>
      </c>
      <c r="T25" s="13">
        <f t="shared" si="2"/>
        <v>93.071574569468751</v>
      </c>
      <c r="U25" s="13">
        <f t="shared" si="3"/>
        <v>92.824884396560762</v>
      </c>
      <c r="V25" s="9">
        <v>760.67</v>
      </c>
      <c r="W25" s="9">
        <f t="shared" si="12"/>
        <v>87.278839754916575</v>
      </c>
      <c r="X25" s="10">
        <f t="shared" si="13"/>
        <v>8.4320934349051413E-3</v>
      </c>
      <c r="Y25" s="10">
        <f t="shared" si="13"/>
        <v>7.5024191517099048E-3</v>
      </c>
      <c r="Z25" s="10">
        <f t="shared" si="14"/>
        <v>-1.7087276550997732E-4</v>
      </c>
      <c r="AA25" s="10">
        <f t="shared" si="19"/>
        <v>0.10201193424478516</v>
      </c>
      <c r="AB25" s="10">
        <f t="shared" si="19"/>
        <v>8.8810246442757146E-2</v>
      </c>
      <c r="AC25" s="10">
        <f t="shared" si="20"/>
        <v>0.12171707489714367</v>
      </c>
      <c r="AD25" s="16">
        <f t="shared" si="15"/>
        <v>89.424569209078157</v>
      </c>
      <c r="AE25" s="16">
        <f t="shared" si="16"/>
        <v>90.912712514294142</v>
      </c>
      <c r="AF25" s="16">
        <f t="shared" si="17"/>
        <v>90.433831800382123</v>
      </c>
      <c r="AG25" s="34">
        <f t="shared" si="4"/>
        <v>90.670049248025336</v>
      </c>
      <c r="AH25" s="34">
        <f t="shared" si="5"/>
        <v>91.849069812676504</v>
      </c>
      <c r="AI25" s="34">
        <f t="shared" si="6"/>
        <v>91.470124659193303</v>
      </c>
      <c r="AJ25" s="1"/>
      <c r="AK25" s="1"/>
    </row>
    <row r="26" spans="1:37" x14ac:dyDescent="0.35">
      <c r="A26" s="48"/>
      <c r="B26" s="8">
        <v>6</v>
      </c>
      <c r="C26" s="9">
        <v>106.005</v>
      </c>
      <c r="D26" s="11">
        <f t="shared" si="7"/>
        <v>92.680346573174674</v>
      </c>
      <c r="E26" s="12">
        <v>93.212391850404686</v>
      </c>
      <c r="F26" s="9">
        <v>112.7</v>
      </c>
      <c r="G26" s="11">
        <f t="shared" si="8"/>
        <v>95.565165776307978</v>
      </c>
      <c r="H26" s="36">
        <v>1750967.3080000002</v>
      </c>
      <c r="I26" s="9">
        <f t="shared" si="9"/>
        <v>89.575201694910504</v>
      </c>
      <c r="J26" s="37">
        <v>1135833.3333333333</v>
      </c>
      <c r="K26" s="11">
        <f t="shared" si="10"/>
        <v>99.509592199032028</v>
      </c>
      <c r="L26" s="12">
        <v>86.206557330972345</v>
      </c>
      <c r="M26" s="9">
        <v>77.8</v>
      </c>
      <c r="N26" s="9">
        <v>3889.2708333333335</v>
      </c>
      <c r="O26" s="10">
        <v>4.6899999999999997E-2</v>
      </c>
      <c r="P26" s="9">
        <f t="shared" si="0"/>
        <v>316776.52003541664</v>
      </c>
      <c r="Q26" s="11">
        <f t="shared" si="11"/>
        <v>87.888593430333401</v>
      </c>
      <c r="R26" s="12">
        <v>88.011046915504636</v>
      </c>
      <c r="S26" s="13">
        <f t="shared" si="1"/>
        <v>92.93631393755328</v>
      </c>
      <c r="T26" s="13">
        <f t="shared" si="2"/>
        <v>93.65320252410757</v>
      </c>
      <c r="U26" s="13">
        <f t="shared" si="3"/>
        <v>93.423198555400901</v>
      </c>
      <c r="V26" s="9">
        <v>777.04</v>
      </c>
      <c r="W26" s="9">
        <f t="shared" si="12"/>
        <v>89.157124171007638</v>
      </c>
      <c r="X26" s="10">
        <f t="shared" si="13"/>
        <v>6.8630316279358894E-3</v>
      </c>
      <c r="Y26" s="10">
        <f t="shared" si="13"/>
        <v>6.2492544832224439E-3</v>
      </c>
      <c r="Z26" s="10">
        <f t="shared" si="14"/>
        <v>2.1520501663007563E-2</v>
      </c>
      <c r="AA26" s="10">
        <f t="shared" si="19"/>
        <v>0.10580862186801188</v>
      </c>
      <c r="AB26" s="10">
        <f t="shared" si="19"/>
        <v>9.2766323929791117E-2</v>
      </c>
      <c r="AC26" s="10">
        <f t="shared" si="20"/>
        <v>0.13905420856665396</v>
      </c>
      <c r="AD26" s="16">
        <f t="shared" si="15"/>
        <v>89.882515161236896</v>
      </c>
      <c r="AE26" s="16">
        <f t="shared" si="16"/>
        <v>91.363569532241513</v>
      </c>
      <c r="AF26" s="16">
        <f t="shared" si="17"/>
        <v>90.886996011639951</v>
      </c>
      <c r="AG26" s="34">
        <f t="shared" si="4"/>
        <v>90.688252482658982</v>
      </c>
      <c r="AH26" s="34">
        <f t="shared" si="5"/>
        <v>91.96961537306592</v>
      </c>
      <c r="AI26" s="34">
        <f t="shared" si="6"/>
        <v>91.557621594698091</v>
      </c>
      <c r="AJ26" s="1"/>
      <c r="AK26" s="1"/>
    </row>
    <row r="27" spans="1:37" x14ac:dyDescent="0.35">
      <c r="A27" s="48"/>
      <c r="B27" s="8">
        <v>7</v>
      </c>
      <c r="C27" s="9">
        <v>106.605</v>
      </c>
      <c r="D27" s="11">
        <f t="shared" si="7"/>
        <v>93.204927564108175</v>
      </c>
      <c r="E27" s="12">
        <v>95.244208763605926</v>
      </c>
      <c r="F27" s="9">
        <v>113.05</v>
      </c>
      <c r="G27" s="11">
        <f t="shared" si="8"/>
        <v>95.861952005426943</v>
      </c>
      <c r="H27" s="36">
        <v>1710104.462583334</v>
      </c>
      <c r="I27" s="9">
        <f t="shared" si="9"/>
        <v>87.484758541973108</v>
      </c>
      <c r="J27" s="37">
        <v>1119166.6666666667</v>
      </c>
      <c r="K27" s="11">
        <f t="shared" si="10"/>
        <v>98.049436774247994</v>
      </c>
      <c r="L27" s="12">
        <v>86.206557330972345</v>
      </c>
      <c r="M27" s="9">
        <v>78.2</v>
      </c>
      <c r="N27" s="9">
        <v>3936.0850000000005</v>
      </c>
      <c r="O27" s="10">
        <v>4.8899999999999999E-2</v>
      </c>
      <c r="P27" s="9">
        <f t="shared" si="0"/>
        <v>322853.35731830006</v>
      </c>
      <c r="Q27" s="11">
        <f t="shared" si="11"/>
        <v>89.574591752550973</v>
      </c>
      <c r="R27" s="12">
        <v>91.872384405550562</v>
      </c>
      <c r="S27" s="13">
        <f t="shared" si="1"/>
        <v>93.416204651412428</v>
      </c>
      <c r="T27" s="13">
        <f t="shared" si="2"/>
        <v>94.09032480214529</v>
      </c>
      <c r="U27" s="13">
        <f t="shared" si="3"/>
        <v>93.87407875255569</v>
      </c>
      <c r="V27" s="9">
        <v>795.46</v>
      </c>
      <c r="W27" s="9">
        <f t="shared" si="12"/>
        <v>91.270624411960441</v>
      </c>
      <c r="X27" s="10">
        <f t="shared" si="13"/>
        <v>5.1636512524222411E-3</v>
      </c>
      <c r="Y27" s="10">
        <f t="shared" si="13"/>
        <v>4.6674568114764003E-3</v>
      </c>
      <c r="Z27" s="10">
        <f t="shared" si="14"/>
        <v>2.370534335426755E-2</v>
      </c>
      <c r="AA27" s="10">
        <f t="shared" si="19"/>
        <v>9.7788148004138042E-2</v>
      </c>
      <c r="AB27" s="10">
        <f t="shared" si="19"/>
        <v>8.681696436307762E-2</v>
      </c>
      <c r="AC27" s="10">
        <f t="shared" si="20"/>
        <v>0.14677430981042328</v>
      </c>
      <c r="AD27" s="16">
        <f t="shared" si="15"/>
        <v>90.65810554668019</v>
      </c>
      <c r="AE27" s="16">
        <f t="shared" si="16"/>
        <v>92.024331165971262</v>
      </c>
      <c r="AF27" s="16">
        <f t="shared" si="17"/>
        <v>91.584913594532836</v>
      </c>
      <c r="AG27" s="34">
        <f t="shared" si="4"/>
        <v>90.969294583228375</v>
      </c>
      <c r="AH27" s="34">
        <f t="shared" si="5"/>
        <v>92.258238817711032</v>
      </c>
      <c r="AI27" s="34">
        <f t="shared" si="6"/>
        <v>91.843801929229684</v>
      </c>
      <c r="AJ27" s="1"/>
      <c r="AK27" s="1"/>
    </row>
    <row r="28" spans="1:37" x14ac:dyDescent="0.35">
      <c r="A28" s="48"/>
      <c r="B28" s="8">
        <v>8</v>
      </c>
      <c r="C28" s="9">
        <v>107.372</v>
      </c>
      <c r="D28" s="11">
        <f t="shared" si="7"/>
        <v>93.875516930851489</v>
      </c>
      <c r="E28" s="12">
        <v>94.713926876918791</v>
      </c>
      <c r="F28" s="9">
        <v>113.63</v>
      </c>
      <c r="G28" s="11">
        <f t="shared" si="8"/>
        <v>96.353769185109812</v>
      </c>
      <c r="H28" s="36">
        <v>1705179.3716666664</v>
      </c>
      <c r="I28" s="9">
        <f t="shared" si="9"/>
        <v>87.232802945651784</v>
      </c>
      <c r="J28" s="37">
        <v>1115000</v>
      </c>
      <c r="K28" s="11">
        <f t="shared" si="10"/>
        <v>97.684397918051985</v>
      </c>
      <c r="L28" s="12">
        <v>86.206557330972345</v>
      </c>
      <c r="M28" s="9">
        <v>78.599999999999994</v>
      </c>
      <c r="N28" s="9">
        <v>3972.6758333333332</v>
      </c>
      <c r="O28" s="10">
        <v>4.8899999999999999E-2</v>
      </c>
      <c r="P28" s="9">
        <f t="shared" si="0"/>
        <v>327521.45897245</v>
      </c>
      <c r="Q28" s="11">
        <f t="shared" si="11"/>
        <v>90.86974105315943</v>
      </c>
      <c r="R28" s="12">
        <v>94.005523457752318</v>
      </c>
      <c r="S28" s="13">
        <f t="shared" si="1"/>
        <v>94.055468638397613</v>
      </c>
      <c r="T28" s="13">
        <f t="shared" si="2"/>
        <v>94.692415858154035</v>
      </c>
      <c r="U28" s="13">
        <f t="shared" si="3"/>
        <v>94.488124839462259</v>
      </c>
      <c r="V28" s="9">
        <v>800.95</v>
      </c>
      <c r="W28" s="9">
        <f t="shared" si="12"/>
        <v>91.900543864882849</v>
      </c>
      <c r="X28" s="10">
        <f t="shared" si="13"/>
        <v>6.8431808953341999E-3</v>
      </c>
      <c r="Y28" s="10">
        <f t="shared" si="13"/>
        <v>6.3990751150539982E-3</v>
      </c>
      <c r="Z28" s="10">
        <f t="shared" si="14"/>
        <v>6.901666959997943E-3</v>
      </c>
      <c r="AA28" s="10">
        <f t="shared" si="19"/>
        <v>9.8689970887905432E-2</v>
      </c>
      <c r="AB28" s="10">
        <f t="shared" si="19"/>
        <v>8.791897676410021E-2</v>
      </c>
      <c r="AC28" s="10">
        <f t="shared" si="20"/>
        <v>0.15781028650727125</v>
      </c>
      <c r="AD28" s="16">
        <f t="shared" si="15"/>
        <v>91.357795717828779</v>
      </c>
      <c r="AE28" s="16">
        <f t="shared" si="16"/>
        <v>92.672801976120198</v>
      </c>
      <c r="AF28" s="16">
        <f t="shared" si="17"/>
        <v>92.2499535169664</v>
      </c>
      <c r="AG28" s="34">
        <f t="shared" si="4"/>
        <v>91.609851773904069</v>
      </c>
      <c r="AH28" s="34">
        <f t="shared" si="5"/>
        <v>92.862152169465986</v>
      </c>
      <c r="AI28" s="34">
        <f t="shared" si="6"/>
        <v>92.459564625533119</v>
      </c>
      <c r="AJ28" s="1"/>
      <c r="AK28" s="1"/>
    </row>
    <row r="29" spans="1:37" x14ac:dyDescent="0.35">
      <c r="A29" s="48"/>
      <c r="B29" s="8">
        <v>9</v>
      </c>
      <c r="C29" s="9">
        <v>107.41800000000001</v>
      </c>
      <c r="D29" s="11">
        <f t="shared" si="7"/>
        <v>93.915734806823053</v>
      </c>
      <c r="E29" s="12">
        <v>95.394920457717006</v>
      </c>
      <c r="F29" s="9">
        <v>114.16</v>
      </c>
      <c r="G29" s="11">
        <f t="shared" si="8"/>
        <v>96.803188332061382</v>
      </c>
      <c r="H29" s="36">
        <v>1761340.8339166667</v>
      </c>
      <c r="I29" s="9">
        <f t="shared" si="9"/>
        <v>90.105885889885087</v>
      </c>
      <c r="J29" s="37">
        <v>1108097.6666666667</v>
      </c>
      <c r="K29" s="11">
        <f t="shared" si="10"/>
        <v>97.079689150431932</v>
      </c>
      <c r="L29" s="12">
        <v>86.206557330972345</v>
      </c>
      <c r="M29" s="9">
        <v>78.400000000000006</v>
      </c>
      <c r="N29" s="9">
        <v>4024.0949999999998</v>
      </c>
      <c r="O29" s="10">
        <v>4.8899999999999999E-2</v>
      </c>
      <c r="P29" s="9">
        <f t="shared" si="0"/>
        <v>330916.46244720003</v>
      </c>
      <c r="Q29" s="11">
        <f t="shared" si="11"/>
        <v>91.811673492007841</v>
      </c>
      <c r="R29" s="12">
        <v>96.82316463631588</v>
      </c>
      <c r="S29" s="13">
        <f t="shared" si="1"/>
        <v>94.335301525740164</v>
      </c>
      <c r="T29" s="13">
        <f t="shared" si="2"/>
        <v>95.035252547995427</v>
      </c>
      <c r="U29" s="13">
        <f t="shared" si="3"/>
        <v>94.810705003712243</v>
      </c>
      <c r="V29" s="9">
        <v>811.91</v>
      </c>
      <c r="W29" s="9">
        <f t="shared" si="12"/>
        <v>93.158087982192441</v>
      </c>
      <c r="X29" s="10">
        <f t="shared" si="13"/>
        <v>2.9751899745285026E-3</v>
      </c>
      <c r="Y29" s="10">
        <f t="shared" si="13"/>
        <v>3.6205295506976931E-3</v>
      </c>
      <c r="Z29" s="10">
        <f t="shared" si="14"/>
        <v>1.368375054622617E-2</v>
      </c>
      <c r="AA29" s="10">
        <f t="shared" si="19"/>
        <v>9.9825862909237673E-2</v>
      </c>
      <c r="AB29" s="10">
        <f t="shared" si="19"/>
        <v>8.9862157537770715E-2</v>
      </c>
      <c r="AC29" s="10">
        <f t="shared" si="20"/>
        <v>0.1671578281557724</v>
      </c>
      <c r="AD29" s="16">
        <f t="shared" si="15"/>
        <v>91.762168755677237</v>
      </c>
      <c r="AE29" s="16">
        <f t="shared" si="16"/>
        <v>93.107994341337587</v>
      </c>
      <c r="AF29" s="16">
        <f t="shared" si="17"/>
        <v>92.675196348269964</v>
      </c>
      <c r="AG29" s="34">
        <f t="shared" si="4"/>
        <v>92.712170055573637</v>
      </c>
      <c r="AH29" s="34">
        <f t="shared" si="5"/>
        <v>93.821149522076922</v>
      </c>
      <c r="AI29" s="34">
        <f t="shared" si="6"/>
        <v>93.464840394401691</v>
      </c>
      <c r="AJ29" s="1"/>
      <c r="AK29" s="1"/>
    </row>
    <row r="30" spans="1:37" x14ac:dyDescent="0.35">
      <c r="A30" s="48"/>
      <c r="B30" s="8">
        <v>10</v>
      </c>
      <c r="C30" s="9">
        <v>107.67700000000001</v>
      </c>
      <c r="D30" s="11">
        <f t="shared" si="7"/>
        <v>94.142178934576009</v>
      </c>
      <c r="E30" s="12">
        <v>97.443483114708343</v>
      </c>
      <c r="F30" s="9">
        <v>114.61</v>
      </c>
      <c r="G30" s="11">
        <f t="shared" si="8"/>
        <v>97.184770626642916</v>
      </c>
      <c r="H30" s="36">
        <v>1790839.6647500002</v>
      </c>
      <c r="I30" s="9">
        <f t="shared" si="9"/>
        <v>91.614973872046264</v>
      </c>
      <c r="J30" s="37">
        <v>1108097.6666666667</v>
      </c>
      <c r="K30" s="11">
        <f t="shared" si="10"/>
        <v>97.079689150431932</v>
      </c>
      <c r="L30" s="12">
        <v>86.206557330972345</v>
      </c>
      <c r="M30" s="9">
        <v>78.599999999999994</v>
      </c>
      <c r="N30" s="9">
        <v>4102.7016666666659</v>
      </c>
      <c r="O30" s="10">
        <v>5.5199999999999999E-2</v>
      </c>
      <c r="P30" s="9">
        <f t="shared" si="0"/>
        <v>340272.82477519993</v>
      </c>
      <c r="Q30" s="11">
        <f t="shared" si="11"/>
        <v>94.407565146289969</v>
      </c>
      <c r="R30" s="12">
        <v>103.5817759780417</v>
      </c>
      <c r="S30" s="13">
        <f t="shared" si="1"/>
        <v>95.374001798040538</v>
      </c>
      <c r="T30" s="13">
        <f t="shared" si="2"/>
        <v>95.931912126941924</v>
      </c>
      <c r="U30" s="13">
        <f t="shared" si="3"/>
        <v>95.753026651326692</v>
      </c>
      <c r="V30" s="9">
        <v>838.86</v>
      </c>
      <c r="W30" s="9">
        <f t="shared" si="12"/>
        <v>96.250315533423603</v>
      </c>
      <c r="X30" s="10">
        <f t="shared" si="13"/>
        <v>1.1010727219830319E-2</v>
      </c>
      <c r="Y30" s="10">
        <f t="shared" si="13"/>
        <v>9.4350207413156362E-3</v>
      </c>
      <c r="Z30" s="10">
        <f t="shared" si="14"/>
        <v>3.3193334236553351E-2</v>
      </c>
      <c r="AA30" s="10">
        <f t="shared" si="19"/>
        <v>0.10452957087240722</v>
      </c>
      <c r="AB30" s="10">
        <f t="shared" si="19"/>
        <v>9.5298682471631313E-2</v>
      </c>
      <c r="AC30" s="10">
        <f t="shared" si="20"/>
        <v>0.20544913707626211</v>
      </c>
      <c r="AD30" s="16">
        <f t="shared" si="15"/>
        <v>92.772536964946042</v>
      </c>
      <c r="AE30" s="16">
        <f t="shared" si="16"/>
        <v>93.986470199130395</v>
      </c>
      <c r="AF30" s="16">
        <f t="shared" si="17"/>
        <v>93.596293219266499</v>
      </c>
      <c r="AG30" s="34">
        <f t="shared" si="4"/>
        <v>94.096157304925754</v>
      </c>
      <c r="AH30" s="34">
        <f t="shared" si="5"/>
        <v>94.978049567004405</v>
      </c>
      <c r="AI30" s="34">
        <f t="shared" si="6"/>
        <v>94.694948465698772</v>
      </c>
      <c r="AJ30" s="1"/>
      <c r="AK30" s="1"/>
    </row>
    <row r="31" spans="1:37" x14ac:dyDescent="0.35">
      <c r="A31" s="48"/>
      <c r="B31" s="8">
        <v>11</v>
      </c>
      <c r="C31" s="9">
        <v>109.29</v>
      </c>
      <c r="D31" s="11">
        <f t="shared" si="7"/>
        <v>95.55242749853555</v>
      </c>
      <c r="E31" s="12">
        <v>98.437063912922113</v>
      </c>
      <c r="F31" s="9">
        <v>115.12</v>
      </c>
      <c r="G31" s="11">
        <f t="shared" si="8"/>
        <v>97.617230560501994</v>
      </c>
      <c r="H31" s="36">
        <v>1799741.23575</v>
      </c>
      <c r="I31" s="9">
        <f t="shared" si="9"/>
        <v>92.070356456337507</v>
      </c>
      <c r="J31" s="37">
        <v>1116431</v>
      </c>
      <c r="K31" s="11">
        <f t="shared" si="10"/>
        <v>97.809766862823949</v>
      </c>
      <c r="L31" s="12">
        <v>86.206557330972345</v>
      </c>
      <c r="M31" s="9">
        <v>78.599999999999994</v>
      </c>
      <c r="N31" s="9">
        <v>4187.850833333333</v>
      </c>
      <c r="O31" s="10">
        <v>5.2200000000000003E-2</v>
      </c>
      <c r="P31" s="9">
        <f t="shared" si="0"/>
        <v>346347.49244109995</v>
      </c>
      <c r="Q31" s="11">
        <f t="shared" si="11"/>
        <v>96.092961515481051</v>
      </c>
      <c r="R31" s="12">
        <v>103.07348231985225</v>
      </c>
      <c r="S31" s="13">
        <f t="shared" si="1"/>
        <v>96.577520226793268</v>
      </c>
      <c r="T31" s="13">
        <f t="shared" si="2"/>
        <v>96.911356108396518</v>
      </c>
      <c r="U31" s="13">
        <f t="shared" si="3"/>
        <v>96.804403266232072</v>
      </c>
      <c r="V31" s="9">
        <v>840.1</v>
      </c>
      <c r="W31" s="9">
        <f t="shared" si="12"/>
        <v>96.39259242260826</v>
      </c>
      <c r="X31" s="10">
        <f t="shared" si="13"/>
        <v>1.2618936041933537E-2</v>
      </c>
      <c r="Y31" s="10">
        <f t="shared" si="13"/>
        <v>1.0209782748399121E-2</v>
      </c>
      <c r="Z31" s="10">
        <f t="shared" si="14"/>
        <v>1.4781966001478075E-3</v>
      </c>
      <c r="AA31" s="10">
        <f t="shared" si="19"/>
        <v>0.11057566406592834</v>
      </c>
      <c r="AB31" s="10">
        <f t="shared" si="19"/>
        <v>9.9866885067994016E-2</v>
      </c>
      <c r="AC31" s="10">
        <f t="shared" si="20"/>
        <v>0.17324209203267937</v>
      </c>
      <c r="AD31" s="16">
        <f t="shared" si="15"/>
        <v>93.779503082481355</v>
      </c>
      <c r="AE31" s="16">
        <f t="shared" si="16"/>
        <v>94.823437503102497</v>
      </c>
      <c r="AF31" s="16">
        <f t="shared" si="17"/>
        <v>94.488120291327405</v>
      </c>
      <c r="AG31" s="34">
        <f t="shared" si="4"/>
        <v>95.227354913040102</v>
      </c>
      <c r="AH31" s="34">
        <f t="shared" si="5"/>
        <v>95.905830032163308</v>
      </c>
      <c r="AI31" s="34">
        <f t="shared" si="6"/>
        <v>95.688193697456228</v>
      </c>
      <c r="AJ31" s="1"/>
      <c r="AK31" s="1"/>
    </row>
    <row r="32" spans="1:37" x14ac:dyDescent="0.35">
      <c r="A32" s="48"/>
      <c r="B32" s="8">
        <v>12</v>
      </c>
      <c r="C32" s="9">
        <v>109.414</v>
      </c>
      <c r="D32" s="11">
        <f t="shared" si="7"/>
        <v>95.660840903328477</v>
      </c>
      <c r="E32" s="12">
        <v>98.157968183086794</v>
      </c>
      <c r="F32" s="9">
        <v>115.97</v>
      </c>
      <c r="G32" s="11">
        <f t="shared" si="8"/>
        <v>98.337997116933778</v>
      </c>
      <c r="H32" s="36">
        <v>1828240.0374166667</v>
      </c>
      <c r="I32" s="9">
        <f t="shared" si="9"/>
        <v>93.528285394068959</v>
      </c>
      <c r="J32" s="37">
        <v>1133097.6666666667</v>
      </c>
      <c r="K32" s="11">
        <f t="shared" si="10"/>
        <v>99.269922287607997</v>
      </c>
      <c r="L32" s="12">
        <v>86.206557330972345</v>
      </c>
      <c r="M32" s="9">
        <v>78.599999999999994</v>
      </c>
      <c r="N32" s="9">
        <v>4256.1941666666671</v>
      </c>
      <c r="O32" s="10">
        <v>5.5100000000000003E-2</v>
      </c>
      <c r="P32" s="9">
        <f t="shared" si="0"/>
        <v>352969.84256864997</v>
      </c>
      <c r="Q32" s="11">
        <f t="shared" si="11"/>
        <v>97.930310564736615</v>
      </c>
      <c r="R32" s="12">
        <v>103.37337557818402</v>
      </c>
      <c r="S32" s="13">
        <f t="shared" si="1"/>
        <v>97.691806330572859</v>
      </c>
      <c r="T32" s="13">
        <f t="shared" si="2"/>
        <v>97.957544496043937</v>
      </c>
      <c r="U32" s="13">
        <f t="shared" si="3"/>
        <v>97.872429730715893</v>
      </c>
      <c r="V32" s="9">
        <v>840.24</v>
      </c>
      <c r="W32" s="9">
        <f t="shared" si="12"/>
        <v>96.408655942354912</v>
      </c>
      <c r="X32" s="10">
        <f t="shared" si="13"/>
        <v>1.1537737779587998E-2</v>
      </c>
      <c r="Y32" s="10">
        <f t="shared" si="13"/>
        <v>1.0795312640937915E-2</v>
      </c>
      <c r="Z32" s="10">
        <f t="shared" si="14"/>
        <v>1.6664682775857642E-4</v>
      </c>
      <c r="AA32" s="10">
        <f t="shared" si="19"/>
        <v>0.11475949208878511</v>
      </c>
      <c r="AB32" s="10">
        <f t="shared" si="19"/>
        <v>0.1044569905981958</v>
      </c>
      <c r="AC32" s="10">
        <f t="shared" si="20"/>
        <v>0.17185015759671973</v>
      </c>
      <c r="AD32" s="16">
        <f t="shared" si="15"/>
        <v>94.534805266954265</v>
      </c>
      <c r="AE32" s="16">
        <f t="shared" si="16"/>
        <v>95.60243309736137</v>
      </c>
      <c r="AF32" s="16">
        <f t="shared" si="17"/>
        <v>95.259486839788124</v>
      </c>
      <c r="AG32" s="34">
        <f t="shared" si="4"/>
        <v>96.346084986615153</v>
      </c>
      <c r="AH32" s="34">
        <f t="shared" si="5"/>
        <v>96.956090481113023</v>
      </c>
      <c r="AI32" s="34">
        <f t="shared" si="6"/>
        <v>96.760469683143796</v>
      </c>
      <c r="AJ32" s="1"/>
      <c r="AK32" s="1"/>
    </row>
    <row r="33" spans="1:37" x14ac:dyDescent="0.35">
      <c r="A33" s="48">
        <v>2023</v>
      </c>
      <c r="B33" s="8">
        <v>1</v>
      </c>
      <c r="C33" s="9">
        <v>114.377</v>
      </c>
      <c r="D33" s="11">
        <f t="shared" si="7"/>
        <v>100</v>
      </c>
      <c r="E33" s="12">
        <v>100</v>
      </c>
      <c r="F33" s="9">
        <v>117.93</v>
      </c>
      <c r="G33" s="11">
        <f t="shared" si="8"/>
        <v>100</v>
      </c>
      <c r="H33" s="36">
        <v>1954745.5934999997</v>
      </c>
      <c r="I33" s="9">
        <f t="shared" si="9"/>
        <v>100</v>
      </c>
      <c r="J33" s="37">
        <v>1141431</v>
      </c>
      <c r="K33" s="11">
        <f t="shared" si="10"/>
        <v>100</v>
      </c>
      <c r="L33" s="12">
        <v>100</v>
      </c>
      <c r="M33" s="9">
        <v>78.8</v>
      </c>
      <c r="N33" s="9">
        <v>4315.482500000001</v>
      </c>
      <c r="O33" s="10">
        <v>5.9900000000000002E-2</v>
      </c>
      <c r="P33" s="9">
        <f t="shared" si="0"/>
        <v>360429.61625790008</v>
      </c>
      <c r="Q33" s="11">
        <f t="shared" si="11"/>
        <v>100</v>
      </c>
      <c r="R33" s="12">
        <v>100</v>
      </c>
      <c r="S33" s="13">
        <f t="shared" si="1"/>
        <v>100.00000000000001</v>
      </c>
      <c r="T33" s="13">
        <f t="shared" si="2"/>
        <v>100.00000000000011</v>
      </c>
      <c r="U33" s="13">
        <f t="shared" si="3"/>
        <v>100.00000000000009</v>
      </c>
      <c r="V33" s="9">
        <v>871.54</v>
      </c>
      <c r="W33" s="9">
        <f t="shared" si="12"/>
        <v>100</v>
      </c>
      <c r="X33" s="10">
        <f t="shared" si="13"/>
        <v>2.3627300549819097E-2</v>
      </c>
      <c r="Y33" s="10">
        <f t="shared" si="13"/>
        <v>2.0850415498508745E-2</v>
      </c>
      <c r="Z33" s="10">
        <f t="shared" si="14"/>
        <v>3.7251261544320569E-2</v>
      </c>
      <c r="AA33" s="10">
        <f t="shared" si="19"/>
        <v>0.1267888372641599</v>
      </c>
      <c r="AB33" s="10">
        <f t="shared" si="19"/>
        <v>0.11442073725451785</v>
      </c>
      <c r="AC33" s="10">
        <f t="shared" si="20"/>
        <v>0.16736093438165511</v>
      </c>
      <c r="AD33" s="16">
        <f t="shared" si="15"/>
        <v>100.00000000000001</v>
      </c>
      <c r="AE33" s="16">
        <f t="shared" si="16"/>
        <v>100.00000000000011</v>
      </c>
      <c r="AF33" s="16">
        <f t="shared" si="17"/>
        <v>100.00000000000009</v>
      </c>
      <c r="AG33" s="34">
        <f t="shared" si="4"/>
        <v>100.00000000000001</v>
      </c>
      <c r="AH33" s="34">
        <f t="shared" si="5"/>
        <v>100.00000000000011</v>
      </c>
      <c r="AI33" s="34">
        <f t="shared" si="6"/>
        <v>100.00000000000009</v>
      </c>
      <c r="AJ33" s="1"/>
      <c r="AK33" s="1"/>
    </row>
    <row r="34" spans="1:37" x14ac:dyDescent="0.35">
      <c r="A34" s="48"/>
      <c r="B34" s="8">
        <v>2</v>
      </c>
      <c r="C34" s="9">
        <v>116.4</v>
      </c>
      <c r="D34" s="11">
        <f t="shared" si="7"/>
        <v>101.76871224109743</v>
      </c>
      <c r="E34" s="12">
        <v>101.16103823611498</v>
      </c>
      <c r="F34" s="9">
        <v>119.92</v>
      </c>
      <c r="G34" s="11">
        <f t="shared" si="8"/>
        <v>101.68744170270499</v>
      </c>
      <c r="H34" s="36">
        <v>1974440.94575</v>
      </c>
      <c r="I34" s="9">
        <f t="shared" si="9"/>
        <v>101.00756601347469</v>
      </c>
      <c r="J34" s="37">
        <v>1133097.6666666667</v>
      </c>
      <c r="K34" s="11">
        <f t="shared" si="10"/>
        <v>99.269922287607997</v>
      </c>
      <c r="L34" s="12">
        <v>100</v>
      </c>
      <c r="M34" s="9">
        <v>79</v>
      </c>
      <c r="N34" s="9">
        <v>4387.5150000000003</v>
      </c>
      <c r="O34" s="10">
        <v>5.9900000000000002E-2</v>
      </c>
      <c r="P34" s="9">
        <f t="shared" si="0"/>
        <v>367375.84473150002</v>
      </c>
      <c r="Q34" s="11">
        <f t="shared" si="11"/>
        <v>101.92720802072759</v>
      </c>
      <c r="R34" s="12">
        <v>103.79864793886919</v>
      </c>
      <c r="S34" s="13">
        <f t="shared" si="1"/>
        <v>101.22385941711647</v>
      </c>
      <c r="T34" s="13">
        <f t="shared" si="2"/>
        <v>101.3427494356234</v>
      </c>
      <c r="U34" s="13">
        <f t="shared" si="3"/>
        <v>101.30468944478331</v>
      </c>
      <c r="V34" s="9">
        <v>887.35</v>
      </c>
      <c r="W34" s="9">
        <f t="shared" si="12"/>
        <v>101.81403033710443</v>
      </c>
      <c r="X34" s="10">
        <f t="shared" si="13"/>
        <v>1.2238594171164685E-2</v>
      </c>
      <c r="Y34" s="10">
        <f t="shared" si="13"/>
        <v>1.3427494356232916E-2</v>
      </c>
      <c r="Z34" s="10">
        <f t="shared" si="14"/>
        <v>1.8140303371044331E-2</v>
      </c>
      <c r="AA34" s="10">
        <f t="shared" si="19"/>
        <v>0.12292756094249779</v>
      </c>
      <c r="AB34" s="10">
        <f t="shared" si="19"/>
        <v>0.11313459733925901</v>
      </c>
      <c r="AC34" s="10">
        <f t="shared" si="20"/>
        <v>0.18605894539865009</v>
      </c>
      <c r="AD34" s="16">
        <f t="shared" si="15"/>
        <v>101.39669257237661</v>
      </c>
      <c r="AE34" s="16">
        <f t="shared" si="16"/>
        <v>101.47091102088667</v>
      </c>
      <c r="AF34" s="16">
        <f t="shared" si="17"/>
        <v>101.44715520870324</v>
      </c>
      <c r="AG34" s="34">
        <f t="shared" si="4"/>
        <v>101.63363336905326</v>
      </c>
      <c r="AH34" s="34">
        <f t="shared" si="5"/>
        <v>101.64651860527108</v>
      </c>
      <c r="AI34" s="34">
        <f t="shared" si="6"/>
        <v>101.64239515195497</v>
      </c>
      <c r="AJ34" s="1"/>
      <c r="AK34" s="1"/>
    </row>
    <row r="35" spans="1:37" x14ac:dyDescent="0.35">
      <c r="A35" s="48"/>
      <c r="B35" s="8">
        <v>3</v>
      </c>
      <c r="C35" s="9">
        <v>117.03</v>
      </c>
      <c r="D35" s="11">
        <f t="shared" si="7"/>
        <v>102.31952228157759</v>
      </c>
      <c r="E35" s="12">
        <v>101.23360312587219</v>
      </c>
      <c r="F35" s="9">
        <v>120.98</v>
      </c>
      <c r="G35" s="11">
        <f t="shared" si="8"/>
        <v>102.58627999660817</v>
      </c>
      <c r="H35" s="9"/>
      <c r="I35" s="9"/>
      <c r="J35" s="9"/>
      <c r="K35" s="11"/>
      <c r="L35" s="12">
        <v>100</v>
      </c>
      <c r="M35" s="9">
        <v>79.099999999999994</v>
      </c>
      <c r="N35" s="9">
        <v>4467.1350000000002</v>
      </c>
      <c r="O35" s="10">
        <v>5.9900000000000002E-2</v>
      </c>
      <c r="P35" s="9">
        <f t="shared" si="0"/>
        <v>374516.06617214996</v>
      </c>
      <c r="Q35" s="11">
        <f t="shared" si="11"/>
        <v>103.90823874588888</v>
      </c>
      <c r="R35" s="12">
        <v>99.894952643974179</v>
      </c>
      <c r="S35" s="14"/>
      <c r="T35" s="13"/>
      <c r="U35" s="14"/>
      <c r="V35" s="9">
        <v>874.72</v>
      </c>
      <c r="W35" s="9">
        <f t="shared" si="12"/>
        <v>100.36487137710262</v>
      </c>
      <c r="X35" s="10"/>
      <c r="Y35" s="9"/>
      <c r="Z35" s="9"/>
      <c r="AA35" s="9"/>
      <c r="AB35" s="9"/>
      <c r="AC35" s="9"/>
      <c r="AD35" s="16">
        <f t="shared" si="15"/>
        <v>102.36296999296766</v>
      </c>
      <c r="AE35" s="16">
        <f t="shared" si="16"/>
        <v>102.44188615164806</v>
      </c>
      <c r="AF35" s="16">
        <f t="shared" si="17"/>
        <v>102.41662636372592</v>
      </c>
      <c r="AG35" s="34"/>
      <c r="AH35" s="34"/>
      <c r="AI35" s="34"/>
    </row>
    <row r="36" spans="1:37" x14ac:dyDescent="0.35">
      <c r="D36" s="1"/>
    </row>
    <row r="37" spans="1:37" ht="21" x14ac:dyDescent="0.5">
      <c r="A37" s="49" t="s">
        <v>46</v>
      </c>
      <c r="B37" s="49"/>
      <c r="C37" s="49"/>
      <c r="D37" s="49"/>
    </row>
    <row r="38" spans="1:37" x14ac:dyDescent="0.35">
      <c r="A38" s="50" t="s">
        <v>42</v>
      </c>
      <c r="B38" s="50"/>
      <c r="C38" s="50"/>
      <c r="D38" s="50"/>
    </row>
    <row r="39" spans="1:37" x14ac:dyDescent="0.35">
      <c r="A39" s="51" t="s">
        <v>43</v>
      </c>
      <c r="B39" s="51"/>
      <c r="C39" s="51"/>
      <c r="D39" s="51"/>
    </row>
    <row r="40" spans="1:37" x14ac:dyDescent="0.35">
      <c r="A40" s="52" t="s">
        <v>44</v>
      </c>
      <c r="B40" s="52"/>
      <c r="C40" s="52"/>
      <c r="D40" s="52"/>
    </row>
    <row r="41" spans="1:37" x14ac:dyDescent="0.35">
      <c r="A41" s="53" t="s">
        <v>45</v>
      </c>
      <c r="B41" s="53"/>
      <c r="C41" s="53"/>
      <c r="D41" s="53"/>
    </row>
    <row r="42" spans="1:37" x14ac:dyDescent="0.35">
      <c r="A42" s="43" t="s">
        <v>118</v>
      </c>
      <c r="B42" s="43"/>
      <c r="C42" s="43"/>
      <c r="D42" s="43"/>
    </row>
  </sheetData>
  <mergeCells count="11">
    <mergeCell ref="A37:D37"/>
    <mergeCell ref="A7:AF7"/>
    <mergeCell ref="AL8:AO8"/>
    <mergeCell ref="A9:A20"/>
    <mergeCell ref="A21:A32"/>
    <mergeCell ref="A33:A35"/>
    <mergeCell ref="A42:D42"/>
    <mergeCell ref="A38:D38"/>
    <mergeCell ref="A39:D39"/>
    <mergeCell ref="A40:D40"/>
    <mergeCell ref="A41:D4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FEEC3BD024D8E744B23C87F2133" ma:contentTypeVersion="6" ma:contentTypeDescription="Crear nuevo documento." ma:contentTypeScope="" ma:versionID="e82e40880946d40beffa25ae54734b80">
  <xsd:schema xmlns:xsd="http://www.w3.org/2001/XMLSchema" xmlns:xs="http://www.w3.org/2001/XMLSchema" xmlns:p="http://schemas.microsoft.com/office/2006/metadata/properties" xmlns:ns2="7153c695-d6b3-4395-a72b-0481daef7a24" xmlns:ns3="c5e8d4b0-8efc-4cc2-ace0-7ad7071dd817" targetNamespace="http://schemas.microsoft.com/office/2006/metadata/properties" ma:root="true" ma:fieldsID="49d5e5743de7aadf04b1a25e2de92416" ns2:_="" ns3:_="">
    <xsd:import namespace="7153c695-d6b3-4395-a72b-0481daef7a24"/>
    <xsd:import namespace="c5e8d4b0-8efc-4cc2-ace0-7ad7071dd8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3c695-d6b3-4395-a72b-0481daef7a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8d4b0-8efc-4cc2-ace0-7ad7071dd8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7311E8-FC90-44AB-9A20-14D5936BF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B093F5-FB24-49E6-8599-8523648388CD}"/>
</file>

<file path=customXml/itemProps3.xml><?xml version="1.0" encoding="utf-8"?>
<ds:datastoreItem xmlns:ds="http://schemas.openxmlformats.org/officeDocument/2006/customXml" ds:itemID="{540BC078-0558-49E5-B19B-CA52E01B12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Variables</vt:lpstr>
      <vt:lpstr>Base_enero2021</vt:lpstr>
      <vt:lpstr>Base_enero2023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Victor Baldrich</cp:lastModifiedBy>
  <dcterms:created xsi:type="dcterms:W3CDTF">2023-05-25T19:27:59Z</dcterms:created>
  <dcterms:modified xsi:type="dcterms:W3CDTF">2023-07-19T20:31:21Z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0x010100F7C9AFEEC3BD024D8E744B23C87F2133</vt:lpwstr>
  </property>
</Properties>
</file>