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scar.garcia\Desktop\Entregables UNAL 2017\"/>
    </mc:Choice>
  </mc:AlternateContent>
  <bookViews>
    <workbookView xWindow="0" yWindow="0" windowWidth="20490" windowHeight="7530" tabRatio="872"/>
  </bookViews>
  <sheets>
    <sheet name="APU VIP ALT1" sheetId="4" r:id="rId1"/>
    <sheet name="APU VIS ALT1" sheetId="5" r:id="rId2"/>
    <sheet name="APU 1 ó 2 ALT1" sheetId="6" r:id="rId3"/>
    <sheet name="APU 3 ó 4 ALT1" sheetId="7" r:id="rId4"/>
    <sheet name="APU 5 ó 6 ALT1" sheetId="8" r:id="rId5"/>
    <sheet name="APU VIP medianeros ALT1" sheetId="9" r:id="rId6"/>
    <sheet name="APU VIS medianeros ALT1" sheetId="10" r:id="rId7"/>
    <sheet name="APU VIP ALT2" sheetId="11" r:id="rId8"/>
    <sheet name="APU VIS ALT2" sheetId="12" r:id="rId9"/>
    <sheet name="APU 1 ó 2 ALT2" sheetId="13" r:id="rId10"/>
    <sheet name="APU 3 ó 4 ALT2" sheetId="14" r:id="rId11"/>
    <sheet name="APU 5 ó 6 ALT2" sheetId="15" r:id="rId12"/>
    <sheet name="APU VIP medianeros ALT2" sheetId="16" r:id="rId13"/>
    <sheet name="APU VIS medianeros ALT2" sheetId="17" r:id="rId14"/>
    <sheet name="APU VIP ALT3 " sheetId="18" r:id="rId15"/>
    <sheet name="APU VIS ALT3" sheetId="19" r:id="rId16"/>
    <sheet name="APU 1 ó 2 ALT3" sheetId="20" r:id="rId17"/>
    <sheet name="APU 3 ó 4 ALT3" sheetId="21" r:id="rId18"/>
    <sheet name="APU 5 ó 6 ALT3 " sheetId="22" r:id="rId19"/>
    <sheet name="APU VIP medianeros ALT3" sheetId="23" r:id="rId20"/>
    <sheet name="APU VIS medianeros ALT3" sheetId="24" r:id="rId21"/>
    <sheet name="APU VIP ALT4 " sheetId="25" r:id="rId22"/>
    <sheet name="APU VIS ALT4" sheetId="26" r:id="rId23"/>
    <sheet name="APU 1 ó 2 ALT4 " sheetId="27" r:id="rId24"/>
    <sheet name="APU 3 ó 4 ALT4" sheetId="28" r:id="rId25"/>
    <sheet name="APU 5 ó 6 ALT4" sheetId="29" r:id="rId26"/>
    <sheet name="APU VIP medianeros ALT4" sheetId="30" r:id="rId27"/>
    <sheet name="APU VIS medianeros ALT4" sheetId="31" r:id="rId28"/>
    <sheet name="APU VIP ALT5" sheetId="32" r:id="rId29"/>
    <sheet name="APU VIS ALT5" sheetId="33" r:id="rId30"/>
    <sheet name="APU 1 ó 2  ALT5 " sheetId="34" r:id="rId31"/>
    <sheet name="APU 3 ó 4 ALT5 " sheetId="35" r:id="rId32"/>
    <sheet name="APU 5 ó 6  ALT5" sheetId="36" r:id="rId33"/>
    <sheet name="APU VIP medianeros ALT5" sheetId="37" r:id="rId34"/>
    <sheet name="APU VIS medianeros ALT5" sheetId="38" r:id="rId35"/>
    <sheet name="Hoja1" sheetId="39" r:id="rId36"/>
    <sheet name="Listado de precios" sheetId="40" r:id="rId37"/>
  </sheets>
  <definedNames>
    <definedName name="_xlnm._FilterDatabase" localSheetId="36" hidden="1">'Listado de precios'!$A$4:$I$145</definedName>
  </definedNames>
  <calcPr calcId="171027"/>
</workbook>
</file>

<file path=xl/calcChain.xml><?xml version="1.0" encoding="utf-8"?>
<calcChain xmlns="http://schemas.openxmlformats.org/spreadsheetml/2006/main">
  <c r="E190" i="38" l="1"/>
  <c r="E189" i="38"/>
  <c r="E188" i="38"/>
  <c r="E187" i="38"/>
  <c r="E186" i="38"/>
  <c r="E185" i="38"/>
  <c r="E180" i="38"/>
  <c r="E179" i="38"/>
  <c r="E178" i="38"/>
  <c r="E177" i="38"/>
  <c r="E176" i="38"/>
  <c r="E175" i="38"/>
  <c r="E174" i="38"/>
  <c r="E173" i="38"/>
  <c r="E172" i="38"/>
  <c r="E171" i="38"/>
  <c r="E170" i="38"/>
  <c r="E169" i="38"/>
  <c r="E168" i="38"/>
  <c r="E167" i="38"/>
  <c r="E166" i="38"/>
  <c r="E165" i="38"/>
  <c r="E164" i="38"/>
  <c r="E163" i="38"/>
  <c r="E158" i="38"/>
  <c r="E157" i="38"/>
  <c r="E156" i="38"/>
  <c r="E155" i="38"/>
  <c r="E154" i="38"/>
  <c r="E153" i="38"/>
  <c r="E152" i="38"/>
  <c r="E151" i="38"/>
  <c r="E146" i="38"/>
  <c r="E145" i="38"/>
  <c r="E144" i="38"/>
  <c r="E143" i="38"/>
  <c r="E142" i="38"/>
  <c r="E141" i="38"/>
  <c r="E140" i="38"/>
  <c r="E139" i="38"/>
  <c r="E138" i="38"/>
  <c r="E137" i="38"/>
  <c r="E136" i="38"/>
  <c r="E135" i="38"/>
  <c r="E134" i="38"/>
  <c r="E133" i="38"/>
  <c r="E132" i="38"/>
  <c r="E131" i="38"/>
  <c r="E130" i="38"/>
  <c r="E129" i="38"/>
  <c r="E124" i="38"/>
  <c r="E123" i="38"/>
  <c r="E122" i="38"/>
  <c r="E121" i="38"/>
  <c r="E120" i="38"/>
  <c r="E119" i="38"/>
  <c r="E118" i="38"/>
  <c r="E117" i="38"/>
  <c r="E116" i="38"/>
  <c r="E115" i="38"/>
  <c r="E114" i="38"/>
  <c r="E113" i="38"/>
  <c r="E112" i="38"/>
  <c r="E111" i="38"/>
  <c r="E110" i="38"/>
  <c r="E109" i="38"/>
  <c r="E104" i="38"/>
  <c r="E103" i="38"/>
  <c r="E102" i="38"/>
  <c r="E101" i="38"/>
  <c r="E100" i="38"/>
  <c r="E99" i="38"/>
  <c r="E98" i="38"/>
  <c r="E97" i="38"/>
  <c r="E96" i="38"/>
  <c r="E91" i="38"/>
  <c r="E90" i="38"/>
  <c r="E89" i="38"/>
  <c r="E88" i="38"/>
  <c r="E87" i="38"/>
  <c r="E86" i="38"/>
  <c r="E85" i="38"/>
  <c r="E79" i="38"/>
  <c r="E78" i="38"/>
  <c r="E77" i="38"/>
  <c r="E76" i="38"/>
  <c r="E75" i="38"/>
  <c r="E74" i="38"/>
  <c r="E73" i="38"/>
  <c r="E72" i="38"/>
  <c r="E71" i="38"/>
  <c r="E70" i="38"/>
  <c r="E65" i="38"/>
  <c r="E64" i="38"/>
  <c r="E63" i="38"/>
  <c r="E62" i="38"/>
  <c r="E61" i="38"/>
  <c r="E60" i="38"/>
  <c r="E59" i="38"/>
  <c r="E58" i="38"/>
  <c r="E57" i="38"/>
  <c r="E56" i="38"/>
  <c r="E51" i="38"/>
  <c r="E50" i="38"/>
  <c r="E49" i="38"/>
  <c r="E48" i="38"/>
  <c r="E47" i="38"/>
  <c r="E46" i="38"/>
  <c r="E45" i="38"/>
  <c r="E40" i="38"/>
  <c r="E39" i="38"/>
  <c r="E38" i="38"/>
  <c r="E37" i="38"/>
  <c r="E36" i="38"/>
  <c r="E35" i="38"/>
  <c r="E34" i="38"/>
  <c r="E29" i="38"/>
  <c r="E28" i="38"/>
  <c r="E27" i="38"/>
  <c r="E26" i="38"/>
  <c r="E25" i="38"/>
  <c r="E24" i="38"/>
  <c r="E23" i="38"/>
  <c r="E22" i="38"/>
  <c r="E21" i="38"/>
  <c r="E20" i="38"/>
  <c r="E15" i="38"/>
  <c r="E14" i="38"/>
  <c r="E13" i="38"/>
  <c r="E12" i="38"/>
  <c r="E11" i="38"/>
  <c r="E10" i="38"/>
  <c r="E9" i="38"/>
  <c r="E8" i="38"/>
  <c r="E7" i="38"/>
  <c r="E6" i="38"/>
  <c r="E190" i="37"/>
  <c r="E189" i="37"/>
  <c r="E188" i="37"/>
  <c r="E187" i="37"/>
  <c r="E186" i="37"/>
  <c r="E185" i="37"/>
  <c r="E180" i="37"/>
  <c r="E179" i="37"/>
  <c r="E178" i="37"/>
  <c r="E177" i="37"/>
  <c r="E176" i="37"/>
  <c r="E175" i="37"/>
  <c r="E174" i="37"/>
  <c r="E173" i="37"/>
  <c r="E172" i="37"/>
  <c r="E171" i="37"/>
  <c r="E170" i="37"/>
  <c r="E169" i="37"/>
  <c r="E168" i="37"/>
  <c r="E167" i="37"/>
  <c r="E166" i="37"/>
  <c r="E165" i="37"/>
  <c r="E164" i="37"/>
  <c r="E163" i="37"/>
  <c r="E158" i="37"/>
  <c r="E157" i="37"/>
  <c r="E156" i="37"/>
  <c r="E155" i="37"/>
  <c r="E154" i="37"/>
  <c r="E153" i="37"/>
  <c r="E152" i="37"/>
  <c r="E151" i="37"/>
  <c r="E146" i="37"/>
  <c r="E145" i="37"/>
  <c r="E144" i="37"/>
  <c r="E143" i="37"/>
  <c r="E142" i="37"/>
  <c r="E141" i="37"/>
  <c r="E140" i="37"/>
  <c r="E139" i="37"/>
  <c r="E138" i="37"/>
  <c r="E137" i="37"/>
  <c r="E136" i="37"/>
  <c r="E135" i="37"/>
  <c r="E134" i="37"/>
  <c r="E133" i="37"/>
  <c r="E132" i="37"/>
  <c r="E131" i="37"/>
  <c r="E130" i="37"/>
  <c r="E129" i="37"/>
  <c r="E124" i="37"/>
  <c r="E123" i="37"/>
  <c r="E122" i="37"/>
  <c r="E121" i="37"/>
  <c r="E120" i="37"/>
  <c r="E119" i="37"/>
  <c r="E118" i="37"/>
  <c r="E117" i="37"/>
  <c r="E116" i="37"/>
  <c r="E115" i="37"/>
  <c r="E114" i="37"/>
  <c r="E113" i="37"/>
  <c r="E112" i="37"/>
  <c r="E111" i="37"/>
  <c r="E110" i="37"/>
  <c r="E109" i="37"/>
  <c r="E104" i="37"/>
  <c r="E103" i="37"/>
  <c r="E102" i="37"/>
  <c r="E101" i="37"/>
  <c r="E100" i="37"/>
  <c r="E99" i="37"/>
  <c r="E98" i="37"/>
  <c r="E97" i="37"/>
  <c r="E96" i="37"/>
  <c r="E91" i="37"/>
  <c r="E90" i="37"/>
  <c r="E89" i="37"/>
  <c r="E88" i="37"/>
  <c r="E87" i="37"/>
  <c r="E86" i="37"/>
  <c r="E85" i="37"/>
  <c r="E79" i="37"/>
  <c r="E78" i="37"/>
  <c r="E77" i="37"/>
  <c r="E76" i="37"/>
  <c r="E75" i="37"/>
  <c r="E74" i="37"/>
  <c r="E73" i="37"/>
  <c r="E72" i="37"/>
  <c r="E71" i="37"/>
  <c r="E70" i="37"/>
  <c r="E65" i="37"/>
  <c r="E64" i="37"/>
  <c r="E63" i="37"/>
  <c r="E62" i="37"/>
  <c r="E61" i="37"/>
  <c r="E60" i="37"/>
  <c r="E59" i="37"/>
  <c r="E58" i="37"/>
  <c r="E57" i="37"/>
  <c r="E56" i="37"/>
  <c r="E51" i="37"/>
  <c r="E50" i="37"/>
  <c r="E49" i="37"/>
  <c r="E48" i="37"/>
  <c r="E47" i="37"/>
  <c r="E46" i="37"/>
  <c r="E45" i="37"/>
  <c r="E40" i="37"/>
  <c r="E39" i="37"/>
  <c r="E38" i="37"/>
  <c r="E37" i="37"/>
  <c r="E36" i="37"/>
  <c r="E35" i="37"/>
  <c r="E34" i="37"/>
  <c r="E29" i="37"/>
  <c r="E28" i="37"/>
  <c r="E27" i="37"/>
  <c r="E26" i="37"/>
  <c r="E25" i="37"/>
  <c r="E24" i="37"/>
  <c r="E23" i="37"/>
  <c r="E22" i="37"/>
  <c r="E21" i="37"/>
  <c r="E20" i="37"/>
  <c r="E15" i="37"/>
  <c r="E14" i="37"/>
  <c r="E13" i="37"/>
  <c r="E12" i="37"/>
  <c r="E11" i="37"/>
  <c r="E10" i="37"/>
  <c r="E9" i="37"/>
  <c r="E8" i="37"/>
  <c r="E7" i="37"/>
  <c r="E6" i="37"/>
  <c r="E232" i="36"/>
  <c r="E231" i="36"/>
  <c r="E230" i="36"/>
  <c r="E229" i="36"/>
  <c r="E228" i="36"/>
  <c r="E227" i="36"/>
  <c r="E226" i="36"/>
  <c r="E225" i="36"/>
  <c r="E224" i="36"/>
  <c r="E223" i="36"/>
  <c r="E222" i="36"/>
  <c r="E221" i="36"/>
  <c r="E216" i="36"/>
  <c r="E215" i="36"/>
  <c r="E214" i="36"/>
  <c r="E213" i="36"/>
  <c r="E212" i="36"/>
  <c r="E211" i="36"/>
  <c r="E210" i="36"/>
  <c r="E209" i="36"/>
  <c r="E208" i="36"/>
  <c r="E207" i="36"/>
  <c r="E206" i="36"/>
  <c r="E205" i="36"/>
  <c r="E204" i="36"/>
  <c r="E203" i="36"/>
  <c r="E199" i="36"/>
  <c r="E198" i="36"/>
  <c r="E197" i="36"/>
  <c r="E196" i="36"/>
  <c r="E195" i="36"/>
  <c r="E194" i="36"/>
  <c r="E193" i="36"/>
  <c r="E192" i="36"/>
  <c r="E191" i="36"/>
  <c r="E190" i="36"/>
  <c r="E189" i="36"/>
  <c r="E188" i="36"/>
  <c r="E187" i="36"/>
  <c r="E183" i="36"/>
  <c r="E182" i="36"/>
  <c r="E181" i="36"/>
  <c r="E180" i="36"/>
  <c r="E179" i="36"/>
  <c r="E178" i="36"/>
  <c r="E177" i="36"/>
  <c r="E176" i="36"/>
  <c r="E175" i="36"/>
  <c r="E174" i="36"/>
  <c r="E173" i="36"/>
  <c r="E172" i="36"/>
  <c r="E171" i="36"/>
  <c r="E170" i="36"/>
  <c r="E169" i="36"/>
  <c r="E168" i="36"/>
  <c r="E167" i="36"/>
  <c r="E166" i="36"/>
  <c r="E165" i="36"/>
  <c r="E164" i="36"/>
  <c r="E163" i="36"/>
  <c r="E162" i="36"/>
  <c r="E161" i="36"/>
  <c r="E160" i="36"/>
  <c r="E159" i="36"/>
  <c r="E158" i="36"/>
  <c r="E157" i="36"/>
  <c r="E156" i="36"/>
  <c r="E155" i="36"/>
  <c r="E154" i="36"/>
  <c r="E153" i="36"/>
  <c r="E148" i="36"/>
  <c r="E147" i="36"/>
  <c r="E146" i="36"/>
  <c r="E145" i="36"/>
  <c r="E144" i="36"/>
  <c r="E143" i="36"/>
  <c r="E142" i="36"/>
  <c r="E141" i="36"/>
  <c r="E140" i="36"/>
  <c r="E139" i="36"/>
  <c r="E138" i="36"/>
  <c r="E133" i="36"/>
  <c r="E132" i="36"/>
  <c r="E131" i="36"/>
  <c r="E130" i="36"/>
  <c r="E129" i="36"/>
  <c r="E128" i="36"/>
  <c r="E127" i="36"/>
  <c r="E126" i="36"/>
  <c r="E125" i="36"/>
  <c r="E124" i="36"/>
  <c r="E123" i="36"/>
  <c r="E122" i="36"/>
  <c r="E121" i="36"/>
  <c r="E120" i="36"/>
  <c r="E119" i="36"/>
  <c r="E118" i="36"/>
  <c r="E117" i="36"/>
  <c r="E116" i="36"/>
  <c r="E111" i="36"/>
  <c r="E110" i="36"/>
  <c r="E109" i="36"/>
  <c r="E108" i="36"/>
  <c r="E107" i="36"/>
  <c r="E106" i="36"/>
  <c r="E101" i="36"/>
  <c r="E100" i="36"/>
  <c r="E99" i="36"/>
  <c r="E98" i="36"/>
  <c r="E97" i="36"/>
  <c r="E96" i="36"/>
  <c r="E95" i="36"/>
  <c r="E94" i="36"/>
  <c r="E93" i="36"/>
  <c r="E92" i="36"/>
  <c r="E91" i="36"/>
  <c r="E90" i="36"/>
  <c r="E89" i="36"/>
  <c r="E88" i="36"/>
  <c r="E87" i="36"/>
  <c r="E82" i="36"/>
  <c r="E81" i="36"/>
  <c r="E80" i="36"/>
  <c r="E79" i="36"/>
  <c r="E78" i="36"/>
  <c r="E77" i="36"/>
  <c r="E76" i="36"/>
  <c r="E75" i="36"/>
  <c r="E74" i="36"/>
  <c r="E73" i="36"/>
  <c r="E72" i="36"/>
  <c r="E71" i="36"/>
  <c r="E66" i="36"/>
  <c r="E65" i="36"/>
  <c r="E64" i="36"/>
  <c r="E63" i="36"/>
  <c r="E62" i="36"/>
  <c r="E61" i="36"/>
  <c r="E60" i="36"/>
  <c r="E59" i="36"/>
  <c r="E58" i="36"/>
  <c r="E53" i="36"/>
  <c r="E52" i="36"/>
  <c r="E51" i="36"/>
  <c r="E50" i="36"/>
  <c r="E49" i="36"/>
  <c r="E48" i="36"/>
  <c r="E47" i="36"/>
  <c r="E41" i="36"/>
  <c r="E40" i="36"/>
  <c r="E39" i="36"/>
  <c r="E38" i="36"/>
  <c r="E37" i="36"/>
  <c r="E36" i="36"/>
  <c r="E35" i="36"/>
  <c r="E30" i="36"/>
  <c r="E29" i="36"/>
  <c r="E28" i="36"/>
  <c r="E27" i="36"/>
  <c r="E26" i="36"/>
  <c r="E25" i="36"/>
  <c r="E24" i="36"/>
  <c r="E23" i="36"/>
  <c r="E22" i="36"/>
  <c r="E21" i="36"/>
  <c r="E16" i="36"/>
  <c r="E15" i="36"/>
  <c r="E14" i="36"/>
  <c r="E13" i="36"/>
  <c r="E12" i="36"/>
  <c r="E11" i="36"/>
  <c r="E10" i="36"/>
  <c r="E9" i="36"/>
  <c r="E8" i="36"/>
  <c r="E7" i="36"/>
  <c r="E195" i="35"/>
  <c r="E194" i="35"/>
  <c r="E193" i="35"/>
  <c r="E192" i="35"/>
  <c r="E191" i="35"/>
  <c r="E190" i="35"/>
  <c r="E189" i="35"/>
  <c r="E188" i="35"/>
  <c r="E187" i="35"/>
  <c r="E186" i="35"/>
  <c r="E181" i="35"/>
  <c r="E180" i="35"/>
  <c r="E179" i="35"/>
  <c r="E178" i="35"/>
  <c r="E177" i="35"/>
  <c r="E176" i="35"/>
  <c r="E175" i="35"/>
  <c r="E174" i="35"/>
  <c r="E173" i="35"/>
  <c r="E172" i="35"/>
  <c r="E171" i="35"/>
  <c r="E170" i="35"/>
  <c r="E169" i="35"/>
  <c r="E168" i="35"/>
  <c r="E167" i="35"/>
  <c r="E166" i="35"/>
  <c r="E165" i="35"/>
  <c r="E164" i="35"/>
  <c r="E163" i="35"/>
  <c r="E162" i="35"/>
  <c r="E161" i="35"/>
  <c r="E160" i="35"/>
  <c r="E159" i="35"/>
  <c r="E158" i="35"/>
  <c r="E157" i="35"/>
  <c r="E156" i="35"/>
  <c r="E155" i="35"/>
  <c r="E150" i="35"/>
  <c r="E149" i="35"/>
  <c r="E148" i="35"/>
  <c r="E147" i="35"/>
  <c r="E146" i="35"/>
  <c r="E145" i="35"/>
  <c r="E144" i="35"/>
  <c r="E143" i="35"/>
  <c r="E142" i="35"/>
  <c r="E141" i="35"/>
  <c r="E136" i="35"/>
  <c r="E135" i="35"/>
  <c r="E134" i="35"/>
  <c r="E133" i="35"/>
  <c r="E132" i="35"/>
  <c r="E131" i="35"/>
  <c r="E130" i="35"/>
  <c r="E129" i="35"/>
  <c r="E128" i="35"/>
  <c r="E127" i="35"/>
  <c r="E126" i="35"/>
  <c r="E125" i="35"/>
  <c r="E124" i="35"/>
  <c r="E123" i="35"/>
  <c r="E122" i="35"/>
  <c r="E121" i="35"/>
  <c r="E120" i="35"/>
  <c r="E119" i="35"/>
  <c r="E114" i="35"/>
  <c r="E113" i="35"/>
  <c r="E112" i="35"/>
  <c r="E111" i="35"/>
  <c r="E110" i="35"/>
  <c r="E109" i="35"/>
  <c r="E104" i="35"/>
  <c r="E103" i="35"/>
  <c r="E102" i="35"/>
  <c r="E101" i="35"/>
  <c r="E100" i="35"/>
  <c r="E99" i="35"/>
  <c r="E98" i="35"/>
  <c r="E97" i="35"/>
  <c r="E96" i="35"/>
  <c r="E95" i="35"/>
  <c r="E94" i="35"/>
  <c r="E93" i="35"/>
  <c r="E92" i="35"/>
  <c r="E91" i="35"/>
  <c r="E90" i="35"/>
  <c r="E89" i="35"/>
  <c r="E88" i="35"/>
  <c r="E87" i="35"/>
  <c r="E82" i="35"/>
  <c r="E81" i="35"/>
  <c r="E80" i="35"/>
  <c r="E79" i="35"/>
  <c r="E78" i="35"/>
  <c r="E77" i="35"/>
  <c r="E76" i="35"/>
  <c r="E75" i="35"/>
  <c r="E74" i="35"/>
  <c r="E73" i="35"/>
  <c r="E72" i="35"/>
  <c r="E71" i="35"/>
  <c r="E66" i="35"/>
  <c r="E65" i="35"/>
  <c r="E64" i="35"/>
  <c r="E63" i="35"/>
  <c r="E62" i="35"/>
  <c r="E61" i="35"/>
  <c r="E60" i="35"/>
  <c r="E59" i="35"/>
  <c r="E58" i="35"/>
  <c r="E57" i="35"/>
  <c r="E52" i="35"/>
  <c r="E51" i="35"/>
  <c r="E50" i="35"/>
  <c r="E49" i="35"/>
  <c r="E48" i="35"/>
  <c r="E47" i="35"/>
  <c r="E46" i="35"/>
  <c r="E41" i="35"/>
  <c r="E40" i="35"/>
  <c r="E39" i="35"/>
  <c r="E38" i="35"/>
  <c r="E37" i="35"/>
  <c r="E36" i="35"/>
  <c r="E35" i="35"/>
  <c r="E30" i="35"/>
  <c r="E29" i="35"/>
  <c r="E28" i="35"/>
  <c r="E27" i="35"/>
  <c r="E26" i="35"/>
  <c r="E25" i="35"/>
  <c r="E24" i="35"/>
  <c r="E23" i="35"/>
  <c r="E22" i="35"/>
  <c r="E21" i="35"/>
  <c r="E16" i="35"/>
  <c r="E15" i="35"/>
  <c r="E14" i="35"/>
  <c r="E13" i="35"/>
  <c r="E12" i="35"/>
  <c r="E11" i="35"/>
  <c r="E10" i="35"/>
  <c r="E9" i="35"/>
  <c r="E8" i="35"/>
  <c r="E7" i="35"/>
  <c r="E196" i="34"/>
  <c r="E195" i="34"/>
  <c r="E194" i="34"/>
  <c r="E193" i="34"/>
  <c r="E192" i="34"/>
  <c r="E191" i="34"/>
  <c r="E190" i="34"/>
  <c r="E189" i="34"/>
  <c r="E188" i="34"/>
  <c r="E187" i="34"/>
  <c r="E182" i="34"/>
  <c r="E181" i="34"/>
  <c r="E180" i="34"/>
  <c r="E179" i="34"/>
  <c r="E178" i="34"/>
  <c r="E177" i="34"/>
  <c r="E176" i="34"/>
  <c r="E175" i="34"/>
  <c r="E174" i="34"/>
  <c r="E173" i="34"/>
  <c r="E172" i="34"/>
  <c r="E171" i="34"/>
  <c r="E170" i="34"/>
  <c r="E169" i="34"/>
  <c r="E168" i="34"/>
  <c r="E167" i="34"/>
  <c r="E166" i="34"/>
  <c r="E165" i="34"/>
  <c r="E164" i="34"/>
  <c r="E163" i="34"/>
  <c r="E162" i="34"/>
  <c r="E161" i="34"/>
  <c r="E160" i="34"/>
  <c r="E159" i="34"/>
  <c r="E158" i="34"/>
  <c r="E157" i="34"/>
  <c r="E156" i="34"/>
  <c r="E151" i="34"/>
  <c r="E150" i="34"/>
  <c r="E149" i="34"/>
  <c r="E148" i="34"/>
  <c r="E147" i="34"/>
  <c r="E146" i="34"/>
  <c r="E145" i="34"/>
  <c r="E144" i="34"/>
  <c r="E143" i="34"/>
  <c r="E142" i="34"/>
  <c r="E137" i="34"/>
  <c r="E136" i="34"/>
  <c r="E135" i="34"/>
  <c r="E134" i="34"/>
  <c r="E133" i="34"/>
  <c r="E132" i="34"/>
  <c r="E131" i="34"/>
  <c r="E130" i="34"/>
  <c r="E129" i="34"/>
  <c r="E128" i="34"/>
  <c r="E127" i="34"/>
  <c r="E126" i="34"/>
  <c r="E125" i="34"/>
  <c r="E124" i="34"/>
  <c r="E123" i="34"/>
  <c r="E122" i="34"/>
  <c r="E121" i="34"/>
  <c r="E120" i="34"/>
  <c r="E115" i="34"/>
  <c r="E114" i="34"/>
  <c r="E113" i="34"/>
  <c r="E112" i="34"/>
  <c r="E111" i="34"/>
  <c r="E110" i="34"/>
  <c r="E105" i="34"/>
  <c r="E104" i="34"/>
  <c r="E103" i="34"/>
  <c r="E102" i="34"/>
  <c r="E101" i="34"/>
  <c r="E100" i="34"/>
  <c r="E99" i="34"/>
  <c r="E98" i="34"/>
  <c r="E97" i="34"/>
  <c r="E96" i="34"/>
  <c r="E95" i="34"/>
  <c r="E94" i="34"/>
  <c r="E93" i="34"/>
  <c r="E92" i="34"/>
  <c r="E91" i="34"/>
  <c r="E90" i="34"/>
  <c r="E89" i="34"/>
  <c r="E88" i="34"/>
  <c r="E87" i="34"/>
  <c r="E86" i="34"/>
  <c r="E85" i="34"/>
  <c r="E80" i="34"/>
  <c r="E79" i="34"/>
  <c r="E78" i="34"/>
  <c r="E77" i="34"/>
  <c r="E76" i="34"/>
  <c r="E75" i="34"/>
  <c r="E74" i="34"/>
  <c r="E73" i="34"/>
  <c r="E72" i="34"/>
  <c r="E71" i="34"/>
  <c r="E70" i="34"/>
  <c r="E69" i="34"/>
  <c r="E64" i="34"/>
  <c r="E63" i="34"/>
  <c r="E62" i="34"/>
  <c r="E61" i="34"/>
  <c r="E60" i="34"/>
  <c r="E59" i="34"/>
  <c r="E58" i="34"/>
  <c r="E57" i="34"/>
  <c r="E56" i="34"/>
  <c r="E51" i="34"/>
  <c r="E50" i="34"/>
  <c r="E49" i="34"/>
  <c r="E48" i="34"/>
  <c r="E47" i="34"/>
  <c r="E46" i="34"/>
  <c r="E45" i="34"/>
  <c r="E40" i="34"/>
  <c r="E39" i="34"/>
  <c r="E38" i="34"/>
  <c r="E37" i="34"/>
  <c r="E36" i="34"/>
  <c r="E35" i="34"/>
  <c r="E34" i="34"/>
  <c r="E29" i="34"/>
  <c r="E28" i="34"/>
  <c r="E27" i="34"/>
  <c r="E26" i="34"/>
  <c r="E25" i="34"/>
  <c r="E24" i="34"/>
  <c r="E23" i="34"/>
  <c r="E22" i="34"/>
  <c r="E21" i="34"/>
  <c r="E20" i="34"/>
  <c r="E15" i="34"/>
  <c r="E14" i="34"/>
  <c r="E13" i="34"/>
  <c r="E12" i="34"/>
  <c r="E11" i="34"/>
  <c r="E10" i="34"/>
  <c r="E9" i="34"/>
  <c r="E8" i="34"/>
  <c r="E7" i="34"/>
  <c r="E6" i="34"/>
  <c r="E164" i="33"/>
  <c r="E163" i="33"/>
  <c r="E162" i="33"/>
  <c r="E161" i="33"/>
  <c r="E160" i="33"/>
  <c r="E159" i="33"/>
  <c r="E158" i="33"/>
  <c r="E157" i="33"/>
  <c r="E156" i="33"/>
  <c r="E155" i="33"/>
  <c r="E154" i="33"/>
  <c r="E153" i="33"/>
  <c r="E152" i="33"/>
  <c r="E151" i="33"/>
  <c r="E150" i="33"/>
  <c r="E149" i="33"/>
  <c r="E144" i="33"/>
  <c r="E143" i="33"/>
  <c r="E142" i="33"/>
  <c r="E141" i="33"/>
  <c r="E140" i="33"/>
  <c r="E139" i="33"/>
  <c r="E138" i="33"/>
  <c r="E137" i="33"/>
  <c r="E136" i="33"/>
  <c r="E135" i="33"/>
  <c r="E130" i="33"/>
  <c r="E129" i="33"/>
  <c r="E128" i="33"/>
  <c r="E127" i="33"/>
  <c r="E126" i="33"/>
  <c r="E125" i="33"/>
  <c r="E124" i="33"/>
  <c r="E123" i="33"/>
  <c r="E122" i="33"/>
  <c r="E121" i="33"/>
  <c r="E120" i="33"/>
  <c r="E119" i="33"/>
  <c r="E118" i="33"/>
  <c r="E117" i="33"/>
  <c r="E116" i="33"/>
  <c r="E115" i="33"/>
  <c r="E114" i="33"/>
  <c r="E113" i="33"/>
  <c r="E112" i="33"/>
  <c r="E111" i="33"/>
  <c r="E110" i="33"/>
  <c r="E109" i="33"/>
  <c r="E108" i="33"/>
  <c r="E103" i="33"/>
  <c r="E102" i="33"/>
  <c r="E101" i="33"/>
  <c r="E100" i="33"/>
  <c r="E99" i="33"/>
  <c r="E98" i="33"/>
  <c r="E97" i="33"/>
  <c r="E96" i="33"/>
  <c r="E95" i="33"/>
  <c r="E94" i="33"/>
  <c r="E93" i="33"/>
  <c r="E92" i="33"/>
  <c r="E91" i="33"/>
  <c r="E90" i="33"/>
  <c r="E89" i="33"/>
  <c r="E88" i="33"/>
  <c r="E87" i="33"/>
  <c r="E86" i="33"/>
  <c r="E85" i="33"/>
  <c r="E80" i="33"/>
  <c r="E79" i="33"/>
  <c r="E78" i="33"/>
  <c r="E77" i="33"/>
  <c r="E76" i="33"/>
  <c r="E75" i="33"/>
  <c r="E74" i="33"/>
  <c r="E73" i="33"/>
  <c r="E72" i="33"/>
  <c r="E71" i="33"/>
  <c r="E70" i="33"/>
  <c r="E69" i="33"/>
  <c r="E64" i="33"/>
  <c r="E63" i="33"/>
  <c r="E62" i="33"/>
  <c r="E61" i="33"/>
  <c r="E60" i="33"/>
  <c r="E59" i="33"/>
  <c r="E58" i="33"/>
  <c r="E57" i="33"/>
  <c r="E56" i="33"/>
  <c r="E51" i="33"/>
  <c r="E50" i="33"/>
  <c r="E49" i="33"/>
  <c r="E48" i="33"/>
  <c r="E47" i="33"/>
  <c r="E46" i="33"/>
  <c r="E45" i="33"/>
  <c r="E40" i="33"/>
  <c r="E39" i="33"/>
  <c r="E38" i="33"/>
  <c r="E37" i="33"/>
  <c r="E36" i="33"/>
  <c r="E35" i="33"/>
  <c r="E34" i="33"/>
  <c r="E29" i="33"/>
  <c r="E28" i="33"/>
  <c r="E27" i="33"/>
  <c r="E26" i="33"/>
  <c r="E25" i="33"/>
  <c r="E24" i="33"/>
  <c r="E23" i="33"/>
  <c r="E22" i="33"/>
  <c r="E21" i="33"/>
  <c r="E20" i="33"/>
  <c r="E15" i="33"/>
  <c r="E14" i="33"/>
  <c r="E13" i="33"/>
  <c r="E12" i="33"/>
  <c r="E11" i="33"/>
  <c r="E10" i="33"/>
  <c r="E9" i="33"/>
  <c r="E8" i="33"/>
  <c r="E7" i="33"/>
  <c r="E6" i="33"/>
  <c r="E163" i="32"/>
  <c r="E162" i="32"/>
  <c r="E161" i="32"/>
  <c r="E160" i="32"/>
  <c r="E159" i="32"/>
  <c r="E158" i="32"/>
  <c r="E157" i="32"/>
  <c r="E156" i="32"/>
  <c r="E155" i="32"/>
  <c r="E154" i="32"/>
  <c r="E153" i="32"/>
  <c r="E152" i="32"/>
  <c r="E151" i="32"/>
  <c r="E150" i="32"/>
  <c r="E149" i="32"/>
  <c r="E148" i="32"/>
  <c r="E143" i="32"/>
  <c r="E142" i="32"/>
  <c r="E141" i="32"/>
  <c r="E140" i="32"/>
  <c r="E139" i="32"/>
  <c r="E138" i="32"/>
  <c r="E137" i="32"/>
  <c r="E136" i="32"/>
  <c r="E135" i="32"/>
  <c r="E134" i="32"/>
  <c r="E129" i="32"/>
  <c r="E128" i="32"/>
  <c r="E127" i="32"/>
  <c r="E126" i="32"/>
  <c r="E125" i="32"/>
  <c r="E124" i="32"/>
  <c r="E123" i="32"/>
  <c r="E122" i="32"/>
  <c r="E121" i="32"/>
  <c r="E120" i="32"/>
  <c r="E119" i="32"/>
  <c r="E118" i="32"/>
  <c r="E117" i="32"/>
  <c r="E116" i="32"/>
  <c r="E115" i="32"/>
  <c r="E114" i="32"/>
  <c r="E113" i="32"/>
  <c r="E112" i="32"/>
  <c r="E111" i="32"/>
  <c r="E110" i="32"/>
  <c r="E109" i="32"/>
  <c r="E108" i="32"/>
  <c r="E107" i="32"/>
  <c r="E102" i="32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E86" i="32"/>
  <c r="E85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4" i="32"/>
  <c r="E63" i="32"/>
  <c r="E62" i="32"/>
  <c r="E61" i="32"/>
  <c r="E60" i="32"/>
  <c r="E59" i="32"/>
  <c r="E58" i="32"/>
  <c r="E57" i="32"/>
  <c r="E56" i="32"/>
  <c r="E51" i="32"/>
  <c r="E50" i="32"/>
  <c r="E49" i="32"/>
  <c r="E48" i="32"/>
  <c r="E47" i="32"/>
  <c r="E46" i="32"/>
  <c r="E45" i="32"/>
  <c r="E40" i="32"/>
  <c r="E39" i="32"/>
  <c r="E38" i="32"/>
  <c r="E37" i="32"/>
  <c r="E36" i="32"/>
  <c r="E35" i="32"/>
  <c r="E34" i="32"/>
  <c r="E29" i="32"/>
  <c r="E28" i="32"/>
  <c r="E27" i="32"/>
  <c r="E26" i="32"/>
  <c r="E25" i="32"/>
  <c r="E24" i="32"/>
  <c r="E23" i="32"/>
  <c r="E22" i="32"/>
  <c r="E21" i="32"/>
  <c r="E20" i="32"/>
  <c r="E15" i="32"/>
  <c r="E14" i="32"/>
  <c r="E13" i="32"/>
  <c r="E12" i="32"/>
  <c r="E11" i="32"/>
  <c r="E10" i="32"/>
  <c r="E9" i="32"/>
  <c r="E8" i="32"/>
  <c r="E7" i="32"/>
  <c r="E6" i="32"/>
  <c r="E179" i="31"/>
  <c r="E178" i="31"/>
  <c r="E177" i="31"/>
  <c r="E176" i="31"/>
  <c r="E175" i="31"/>
  <c r="E174" i="31"/>
  <c r="E169" i="31"/>
  <c r="E168" i="31"/>
  <c r="E167" i="31"/>
  <c r="E166" i="31"/>
  <c r="E165" i="31"/>
  <c r="E164" i="31"/>
  <c r="E163" i="31"/>
  <c r="E162" i="31"/>
  <c r="E161" i="31"/>
  <c r="E160" i="31"/>
  <c r="E159" i="31"/>
  <c r="E158" i="31"/>
  <c r="E157" i="31"/>
  <c r="E156" i="31"/>
  <c r="E155" i="31"/>
  <c r="E154" i="31"/>
  <c r="E153" i="31"/>
  <c r="E152" i="31"/>
  <c r="E147" i="31"/>
  <c r="E146" i="31"/>
  <c r="E145" i="31"/>
  <c r="E144" i="31"/>
  <c r="E143" i="31"/>
  <c r="E142" i="31"/>
  <c r="E141" i="31"/>
  <c r="E140" i="31"/>
  <c r="E135" i="31"/>
  <c r="E134" i="31"/>
  <c r="E133" i="31"/>
  <c r="E132" i="31"/>
  <c r="E131" i="31"/>
  <c r="E130" i="31"/>
  <c r="E129" i="31"/>
  <c r="E128" i="31"/>
  <c r="E127" i="31"/>
  <c r="E126" i="31"/>
  <c r="E125" i="31"/>
  <c r="E124" i="31"/>
  <c r="E123" i="31"/>
  <c r="E122" i="31"/>
  <c r="E121" i="31"/>
  <c r="E120" i="31"/>
  <c r="E119" i="31"/>
  <c r="E118" i="31"/>
  <c r="E113" i="31"/>
  <c r="E112" i="31"/>
  <c r="E111" i="31"/>
  <c r="E110" i="31"/>
  <c r="E109" i="31"/>
  <c r="E108" i="31"/>
  <c r="E107" i="31"/>
  <c r="E106" i="31"/>
  <c r="E105" i="31"/>
  <c r="E104" i="31"/>
  <c r="E103" i="31"/>
  <c r="E102" i="31"/>
  <c r="E101" i="31"/>
  <c r="E100" i="31"/>
  <c r="E99" i="31"/>
  <c r="E98" i="31"/>
  <c r="E93" i="31"/>
  <c r="E92" i="31"/>
  <c r="E91" i="31"/>
  <c r="E90" i="31"/>
  <c r="E89" i="31"/>
  <c r="E88" i="31"/>
  <c r="E87" i="31"/>
  <c r="E86" i="31"/>
  <c r="E85" i="31"/>
  <c r="E80" i="31"/>
  <c r="E79" i="31"/>
  <c r="E78" i="31"/>
  <c r="E77" i="31"/>
  <c r="E76" i="31"/>
  <c r="E75" i="31"/>
  <c r="E74" i="31"/>
  <c r="E69" i="31"/>
  <c r="E68" i="31"/>
  <c r="E67" i="31"/>
  <c r="E66" i="31"/>
  <c r="E65" i="31"/>
  <c r="E64" i="31"/>
  <c r="E63" i="31"/>
  <c r="E62" i="31"/>
  <c r="E61" i="31"/>
  <c r="E60" i="31"/>
  <c r="E55" i="31"/>
  <c r="E54" i="31"/>
  <c r="E53" i="31"/>
  <c r="E52" i="31"/>
  <c r="E51" i="31"/>
  <c r="E50" i="31"/>
  <c r="E49" i="31"/>
  <c r="E48" i="31"/>
  <c r="E47" i="31"/>
  <c r="E46" i="31"/>
  <c r="E41" i="31"/>
  <c r="E40" i="31"/>
  <c r="E39" i="31"/>
  <c r="E38" i="31"/>
  <c r="E37" i="31"/>
  <c r="E36" i="31"/>
  <c r="E35" i="31"/>
  <c r="E29" i="31"/>
  <c r="E28" i="31"/>
  <c r="E27" i="31"/>
  <c r="E26" i="31"/>
  <c r="E25" i="31"/>
  <c r="E24" i="31"/>
  <c r="E23" i="31"/>
  <c r="E22" i="31"/>
  <c r="E21" i="31"/>
  <c r="E20" i="31"/>
  <c r="E15" i="31"/>
  <c r="E14" i="31"/>
  <c r="E13" i="31"/>
  <c r="E12" i="31"/>
  <c r="E11" i="31"/>
  <c r="E10" i="31"/>
  <c r="E9" i="31"/>
  <c r="E8" i="31"/>
  <c r="E7" i="31"/>
  <c r="E6" i="31"/>
  <c r="E179" i="30"/>
  <c r="E178" i="30"/>
  <c r="E177" i="30"/>
  <c r="E176" i="30"/>
  <c r="E175" i="30"/>
  <c r="E174" i="30"/>
  <c r="E169" i="30"/>
  <c r="E168" i="30"/>
  <c r="E167" i="30"/>
  <c r="E166" i="30"/>
  <c r="E165" i="30"/>
  <c r="E164" i="30"/>
  <c r="E163" i="30"/>
  <c r="E162" i="30"/>
  <c r="E161" i="30"/>
  <c r="E160" i="30"/>
  <c r="E159" i="30"/>
  <c r="E158" i="30"/>
  <c r="E157" i="30"/>
  <c r="E156" i="30"/>
  <c r="E155" i="30"/>
  <c r="E154" i="30"/>
  <c r="E153" i="30"/>
  <c r="E152" i="30"/>
  <c r="E147" i="30"/>
  <c r="E146" i="30"/>
  <c r="E145" i="30"/>
  <c r="E144" i="30"/>
  <c r="E143" i="30"/>
  <c r="E142" i="30"/>
  <c r="E141" i="30"/>
  <c r="E140" i="30"/>
  <c r="E135" i="30"/>
  <c r="E134" i="30"/>
  <c r="E133" i="30"/>
  <c r="E132" i="30"/>
  <c r="E131" i="30"/>
  <c r="E130" i="30"/>
  <c r="E129" i="30"/>
  <c r="E128" i="30"/>
  <c r="E127" i="30"/>
  <c r="E126" i="30"/>
  <c r="E125" i="30"/>
  <c r="E124" i="30"/>
  <c r="E123" i="30"/>
  <c r="E122" i="30"/>
  <c r="E121" i="30"/>
  <c r="E120" i="30"/>
  <c r="E119" i="30"/>
  <c r="E118" i="30"/>
  <c r="E113" i="30"/>
  <c r="E112" i="30"/>
  <c r="E111" i="30"/>
  <c r="E110" i="30"/>
  <c r="E109" i="30"/>
  <c r="E108" i="30"/>
  <c r="E107" i="30"/>
  <c r="E106" i="30"/>
  <c r="E105" i="30"/>
  <c r="E104" i="30"/>
  <c r="E103" i="30"/>
  <c r="E102" i="30"/>
  <c r="E101" i="30"/>
  <c r="E100" i="30"/>
  <c r="E99" i="30"/>
  <c r="E98" i="30"/>
  <c r="E93" i="30"/>
  <c r="E92" i="30"/>
  <c r="E91" i="30"/>
  <c r="E90" i="30"/>
  <c r="E89" i="30"/>
  <c r="E88" i="30"/>
  <c r="E87" i="30"/>
  <c r="E86" i="30"/>
  <c r="E85" i="30"/>
  <c r="E80" i="30"/>
  <c r="E79" i="30"/>
  <c r="E78" i="30"/>
  <c r="E77" i="30"/>
  <c r="E76" i="30"/>
  <c r="E75" i="30"/>
  <c r="E74" i="30"/>
  <c r="E69" i="30"/>
  <c r="E68" i="30"/>
  <c r="E67" i="30"/>
  <c r="E66" i="30"/>
  <c r="E65" i="30"/>
  <c r="E64" i="30"/>
  <c r="E63" i="30"/>
  <c r="E62" i="30"/>
  <c r="E61" i="30"/>
  <c r="E60" i="30"/>
  <c r="E55" i="30"/>
  <c r="E54" i="30"/>
  <c r="E53" i="30"/>
  <c r="E52" i="30"/>
  <c r="E51" i="30"/>
  <c r="E50" i="30"/>
  <c r="E49" i="30"/>
  <c r="E48" i="30"/>
  <c r="E47" i="30"/>
  <c r="E46" i="30"/>
  <c r="E41" i="30"/>
  <c r="E40" i="30"/>
  <c r="E39" i="30"/>
  <c r="E38" i="30"/>
  <c r="E37" i="30"/>
  <c r="E36" i="30"/>
  <c r="E35" i="30"/>
  <c r="E29" i="30"/>
  <c r="E28" i="30"/>
  <c r="E27" i="30"/>
  <c r="E26" i="30"/>
  <c r="E25" i="30"/>
  <c r="E24" i="30"/>
  <c r="E23" i="30"/>
  <c r="E22" i="30"/>
  <c r="E21" i="30"/>
  <c r="E20" i="30"/>
  <c r="E15" i="30"/>
  <c r="E14" i="30"/>
  <c r="E13" i="30"/>
  <c r="E12" i="30"/>
  <c r="E11" i="30"/>
  <c r="E10" i="30"/>
  <c r="E9" i="30"/>
  <c r="E8" i="30"/>
  <c r="E7" i="30"/>
  <c r="E6" i="30"/>
  <c r="E255" i="29"/>
  <c r="E254" i="29"/>
  <c r="E253" i="29"/>
  <c r="E252" i="29"/>
  <c r="E251" i="29"/>
  <c r="E250" i="29"/>
  <c r="E249" i="29"/>
  <c r="E248" i="29"/>
  <c r="E247" i="29"/>
  <c r="E246" i="29"/>
  <c r="E245" i="29"/>
  <c r="E244" i="29"/>
  <c r="E243" i="29"/>
  <c r="E242" i="29"/>
  <c r="E241" i="29"/>
  <c r="E240" i="29"/>
  <c r="E239" i="29"/>
  <c r="E238" i="29"/>
  <c r="E237" i="29"/>
  <c r="E236" i="29"/>
  <c r="E235" i="29"/>
  <c r="E234" i="29"/>
  <c r="E233" i="29"/>
  <c r="E232" i="29"/>
  <c r="E231" i="29"/>
  <c r="E227" i="29"/>
  <c r="E226" i="29"/>
  <c r="E225" i="29"/>
  <c r="E224" i="29"/>
  <c r="E223" i="29"/>
  <c r="E222" i="29"/>
  <c r="E221" i="29"/>
  <c r="E220" i="29"/>
  <c r="E219" i="29"/>
  <c r="E218" i="29"/>
  <c r="E217" i="29"/>
  <c r="E216" i="29"/>
  <c r="E215" i="29"/>
  <c r="E214" i="29"/>
  <c r="E213" i="29"/>
  <c r="E212" i="29"/>
  <c r="E211" i="29"/>
  <c r="E210" i="29"/>
  <c r="E209" i="29"/>
  <c r="E208" i="29"/>
  <c r="E207" i="29"/>
  <c r="E206" i="29"/>
  <c r="E205" i="29"/>
  <c r="E204" i="29"/>
  <c r="E203" i="29"/>
  <c r="E198" i="29"/>
  <c r="E197" i="29"/>
  <c r="E196" i="29"/>
  <c r="E195" i="29"/>
  <c r="E194" i="29"/>
  <c r="E193" i="29"/>
  <c r="E192" i="29"/>
  <c r="E191" i="29"/>
  <c r="E190" i="29"/>
  <c r="E189" i="29"/>
  <c r="E188" i="29"/>
  <c r="E187" i="29"/>
  <c r="E186" i="29"/>
  <c r="E185" i="29"/>
  <c r="E184" i="29"/>
  <c r="E183" i="29"/>
  <c r="E182" i="29"/>
  <c r="E181" i="29"/>
  <c r="E180" i="29"/>
  <c r="E179" i="29"/>
  <c r="E178" i="29"/>
  <c r="E177" i="29"/>
  <c r="E176" i="29"/>
  <c r="E175" i="29"/>
  <c r="E174" i="29"/>
  <c r="E170" i="29"/>
  <c r="E169" i="29"/>
  <c r="E168" i="29"/>
  <c r="E167" i="29"/>
  <c r="E166" i="29"/>
  <c r="E165" i="29"/>
  <c r="E164" i="29"/>
  <c r="E163" i="29"/>
  <c r="E162" i="29"/>
  <c r="E161" i="29"/>
  <c r="E160" i="29"/>
  <c r="E159" i="29"/>
  <c r="E158" i="29"/>
  <c r="E157" i="29"/>
  <c r="E156" i="29"/>
  <c r="E155" i="29"/>
  <c r="E154" i="29"/>
  <c r="E153" i="29"/>
  <c r="E152" i="29"/>
  <c r="E151" i="29"/>
  <c r="E150" i="29"/>
  <c r="E149" i="29"/>
  <c r="E148" i="29"/>
  <c r="E147" i="29"/>
  <c r="E146" i="29"/>
  <c r="E145" i="29"/>
  <c r="E144" i="29"/>
  <c r="E143" i="29"/>
  <c r="E142" i="29"/>
  <c r="E141" i="29"/>
  <c r="E136" i="29"/>
  <c r="E135" i="29"/>
  <c r="E134" i="29"/>
  <c r="E133" i="29"/>
  <c r="E132" i="29"/>
  <c r="E131" i="29"/>
  <c r="E130" i="29"/>
  <c r="E129" i="29"/>
  <c r="E128" i="29"/>
  <c r="E127" i="29"/>
  <c r="E126" i="29"/>
  <c r="E121" i="29"/>
  <c r="E120" i="29"/>
  <c r="E119" i="29"/>
  <c r="E118" i="29"/>
  <c r="E117" i="29"/>
  <c r="E116" i="29"/>
  <c r="E115" i="29"/>
  <c r="E114" i="29"/>
  <c r="E113" i="29"/>
  <c r="E112" i="29"/>
  <c r="E111" i="29"/>
  <c r="E110" i="29"/>
  <c r="E109" i="29"/>
  <c r="E108" i="29"/>
  <c r="E107" i="29"/>
  <c r="E106" i="29"/>
  <c r="E105" i="29"/>
  <c r="E104" i="29"/>
  <c r="E99" i="29"/>
  <c r="E98" i="29"/>
  <c r="E97" i="29"/>
  <c r="E96" i="29"/>
  <c r="E95" i="29"/>
  <c r="E94" i="29"/>
  <c r="E89" i="29"/>
  <c r="E88" i="29"/>
  <c r="E87" i="29"/>
  <c r="E86" i="29"/>
  <c r="E85" i="29"/>
  <c r="E84" i="29"/>
  <c r="E83" i="29"/>
  <c r="E82" i="29"/>
  <c r="E81" i="29"/>
  <c r="E80" i="29"/>
  <c r="E79" i="29"/>
  <c r="E78" i="29"/>
  <c r="E77" i="29"/>
  <c r="E76" i="29"/>
  <c r="E75" i="29"/>
  <c r="E70" i="29"/>
  <c r="E69" i="29"/>
  <c r="E68" i="29"/>
  <c r="E67" i="29"/>
  <c r="E66" i="29"/>
  <c r="E65" i="29"/>
  <c r="E64" i="29"/>
  <c r="E63" i="29"/>
  <c r="E62" i="29"/>
  <c r="E61" i="29"/>
  <c r="E60" i="29"/>
  <c r="E59" i="29"/>
  <c r="E54" i="29"/>
  <c r="E53" i="29"/>
  <c r="E52" i="29"/>
  <c r="E51" i="29"/>
  <c r="E50" i="29"/>
  <c r="E49" i="29"/>
  <c r="E48" i="29"/>
  <c r="E47" i="29"/>
  <c r="E46" i="29"/>
  <c r="E41" i="29"/>
  <c r="E40" i="29"/>
  <c r="E39" i="29"/>
  <c r="E38" i="29"/>
  <c r="E37" i="29"/>
  <c r="E36" i="29"/>
  <c r="E35" i="29"/>
  <c r="E30" i="29"/>
  <c r="E29" i="29"/>
  <c r="E28" i="29"/>
  <c r="E27" i="29"/>
  <c r="E26" i="29"/>
  <c r="E25" i="29"/>
  <c r="E24" i="29"/>
  <c r="E23" i="29"/>
  <c r="E22" i="29"/>
  <c r="E21" i="29"/>
  <c r="E16" i="29"/>
  <c r="E15" i="29"/>
  <c r="E14" i="29"/>
  <c r="E13" i="29"/>
  <c r="E12" i="29"/>
  <c r="E11" i="29"/>
  <c r="E10" i="29"/>
  <c r="E9" i="29"/>
  <c r="E8" i="29"/>
  <c r="E7" i="29"/>
  <c r="E196" i="28"/>
  <c r="E195" i="28"/>
  <c r="E194" i="28"/>
  <c r="E193" i="28"/>
  <c r="E192" i="28"/>
  <c r="E191" i="28"/>
  <c r="E190" i="28"/>
  <c r="E189" i="28"/>
  <c r="E188" i="28"/>
  <c r="E187" i="28"/>
  <c r="E186" i="28"/>
  <c r="E185" i="28"/>
  <c r="E184" i="28"/>
  <c r="E183" i="28"/>
  <c r="E182" i="28"/>
  <c r="E181" i="28"/>
  <c r="E180" i="28"/>
  <c r="E179" i="28"/>
  <c r="E178" i="28"/>
  <c r="E177" i="28"/>
  <c r="E176" i="28"/>
  <c r="E175" i="28"/>
  <c r="E174" i="28"/>
  <c r="E173" i="28"/>
  <c r="E168" i="28"/>
  <c r="E167" i="28"/>
  <c r="E166" i="28"/>
  <c r="E165" i="28"/>
  <c r="E164" i="28"/>
  <c r="E163" i="28"/>
  <c r="E162" i="28"/>
  <c r="E161" i="28"/>
  <c r="E160" i="28"/>
  <c r="E159" i="28"/>
  <c r="E158" i="28"/>
  <c r="E157" i="28"/>
  <c r="E156" i="28"/>
  <c r="E155" i="28"/>
  <c r="E154" i="28"/>
  <c r="E153" i="28"/>
  <c r="E152" i="28"/>
  <c r="E151" i="28"/>
  <c r="E150" i="28"/>
  <c r="E149" i="28"/>
  <c r="E148" i="28"/>
  <c r="E147" i="28"/>
  <c r="E146" i="28"/>
  <c r="E145" i="28"/>
  <c r="E144" i="28"/>
  <c r="E143" i="28"/>
  <c r="E138" i="28"/>
  <c r="E137" i="28"/>
  <c r="E136" i="28"/>
  <c r="E135" i="28"/>
  <c r="E134" i="28"/>
  <c r="E133" i="28"/>
  <c r="E132" i="28"/>
  <c r="E131" i="28"/>
  <c r="E130" i="28"/>
  <c r="E129" i="28"/>
  <c r="E124" i="28"/>
  <c r="E123" i="28"/>
  <c r="E122" i="28"/>
  <c r="E121" i="28"/>
  <c r="E120" i="28"/>
  <c r="E119" i="28"/>
  <c r="E118" i="28"/>
  <c r="E117" i="28"/>
  <c r="E116" i="28"/>
  <c r="E115" i="28"/>
  <c r="E114" i="28"/>
  <c r="E113" i="28"/>
  <c r="E112" i="28"/>
  <c r="E111" i="28"/>
  <c r="E110" i="28"/>
  <c r="E109" i="28"/>
  <c r="E108" i="28"/>
  <c r="E107" i="28"/>
  <c r="E102" i="28"/>
  <c r="E101" i="28"/>
  <c r="E100" i="28"/>
  <c r="E99" i="28"/>
  <c r="E98" i="28"/>
  <c r="E97" i="28"/>
  <c r="E92" i="28"/>
  <c r="E91" i="28"/>
  <c r="E90" i="28"/>
  <c r="E89" i="28"/>
  <c r="E88" i="28"/>
  <c r="E87" i="28"/>
  <c r="E86" i="28"/>
  <c r="E85" i="28"/>
  <c r="E84" i="28"/>
  <c r="E83" i="28"/>
  <c r="E82" i="28"/>
  <c r="E81" i="28"/>
  <c r="E80" i="28"/>
  <c r="E79" i="28"/>
  <c r="E78" i="28"/>
  <c r="E77" i="28"/>
  <c r="E76" i="28"/>
  <c r="E75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4" i="28"/>
  <c r="E53" i="28"/>
  <c r="E52" i="28"/>
  <c r="E51" i="28"/>
  <c r="E50" i="28"/>
  <c r="E49" i="28"/>
  <c r="E48" i="28"/>
  <c r="E47" i="28"/>
  <c r="E46" i="28"/>
  <c r="E41" i="28"/>
  <c r="E40" i="28"/>
  <c r="E39" i="28"/>
  <c r="E38" i="28"/>
  <c r="E37" i="28"/>
  <c r="E36" i="28"/>
  <c r="E35" i="28"/>
  <c r="E30" i="28"/>
  <c r="E29" i="28"/>
  <c r="E28" i="28"/>
  <c r="E27" i="28"/>
  <c r="E26" i="28"/>
  <c r="E25" i="28"/>
  <c r="E24" i="28"/>
  <c r="E23" i="28"/>
  <c r="E22" i="28"/>
  <c r="E21" i="28"/>
  <c r="E16" i="28"/>
  <c r="E15" i="28"/>
  <c r="E14" i="28"/>
  <c r="E13" i="28"/>
  <c r="E12" i="28"/>
  <c r="E11" i="28"/>
  <c r="E10" i="28"/>
  <c r="E9" i="28"/>
  <c r="E8" i="28"/>
  <c r="E7" i="28"/>
  <c r="E199" i="27"/>
  <c r="E198" i="27"/>
  <c r="E197" i="27"/>
  <c r="E196" i="27"/>
  <c r="E195" i="27"/>
  <c r="E194" i="27"/>
  <c r="E193" i="27"/>
  <c r="E192" i="27"/>
  <c r="E191" i="27"/>
  <c r="E190" i="27"/>
  <c r="E189" i="27"/>
  <c r="E188" i="27"/>
  <c r="E187" i="27"/>
  <c r="E186" i="27"/>
  <c r="E185" i="27"/>
  <c r="E184" i="27"/>
  <c r="E183" i="27"/>
  <c r="E182" i="27"/>
  <c r="E181" i="27"/>
  <c r="E180" i="27"/>
  <c r="E179" i="27"/>
  <c r="E178" i="27"/>
  <c r="E177" i="27"/>
  <c r="E176" i="27"/>
  <c r="E171" i="27"/>
  <c r="E170" i="27"/>
  <c r="E169" i="27"/>
  <c r="E168" i="27"/>
  <c r="E167" i="27"/>
  <c r="E166" i="27"/>
  <c r="E165" i="27"/>
  <c r="E164" i="27"/>
  <c r="E163" i="27"/>
  <c r="E162" i="27"/>
  <c r="E161" i="27"/>
  <c r="E160" i="27"/>
  <c r="E159" i="27"/>
  <c r="E158" i="27"/>
  <c r="E157" i="27"/>
  <c r="E156" i="27"/>
  <c r="E155" i="27"/>
  <c r="E154" i="27"/>
  <c r="E153" i="27"/>
  <c r="E152" i="27"/>
  <c r="E151" i="27"/>
  <c r="E150" i="27"/>
  <c r="E149" i="27"/>
  <c r="E148" i="27"/>
  <c r="E147" i="27"/>
  <c r="E146" i="27"/>
  <c r="E141" i="27"/>
  <c r="E140" i="27"/>
  <c r="E139" i="27"/>
  <c r="E138" i="27"/>
  <c r="E137" i="27"/>
  <c r="E136" i="27"/>
  <c r="E135" i="27"/>
  <c r="E134" i="27"/>
  <c r="E133" i="27"/>
  <c r="E132" i="27"/>
  <c r="E127" i="27"/>
  <c r="E126" i="27"/>
  <c r="E125" i="27"/>
  <c r="E124" i="27"/>
  <c r="E123" i="27"/>
  <c r="E122" i="27"/>
  <c r="E121" i="27"/>
  <c r="E120" i="27"/>
  <c r="E119" i="27"/>
  <c r="E118" i="27"/>
  <c r="E117" i="27"/>
  <c r="E116" i="27"/>
  <c r="E115" i="27"/>
  <c r="E114" i="27"/>
  <c r="E113" i="27"/>
  <c r="E112" i="27"/>
  <c r="E111" i="27"/>
  <c r="E110" i="27"/>
  <c r="E105" i="27"/>
  <c r="E104" i="27"/>
  <c r="E103" i="27"/>
  <c r="E102" i="27"/>
  <c r="E101" i="27"/>
  <c r="E100" i="27"/>
  <c r="E95" i="27"/>
  <c r="E94" i="27"/>
  <c r="E93" i="27"/>
  <c r="E92" i="27"/>
  <c r="E91" i="27"/>
  <c r="E90" i="27"/>
  <c r="E89" i="27"/>
  <c r="E88" i="27"/>
  <c r="E87" i="27"/>
  <c r="E86" i="27"/>
  <c r="E85" i="27"/>
  <c r="E84" i="27"/>
  <c r="E83" i="27"/>
  <c r="E82" i="27"/>
  <c r="E81" i="27"/>
  <c r="E80" i="27"/>
  <c r="E79" i="27"/>
  <c r="E78" i="27"/>
  <c r="E77" i="27"/>
  <c r="E76" i="27"/>
  <c r="E75" i="27"/>
  <c r="E70" i="27"/>
  <c r="E69" i="27"/>
  <c r="E68" i="27"/>
  <c r="E67" i="27"/>
  <c r="E66" i="27"/>
  <c r="E65" i="27"/>
  <c r="E64" i="27"/>
  <c r="E63" i="27"/>
  <c r="E62" i="27"/>
  <c r="E61" i="27"/>
  <c r="E60" i="27"/>
  <c r="E59" i="27"/>
  <c r="E53" i="27"/>
  <c r="E52" i="27"/>
  <c r="E51" i="27"/>
  <c r="E50" i="27"/>
  <c r="E49" i="27"/>
  <c r="E48" i="27"/>
  <c r="E47" i="27"/>
  <c r="E46" i="27"/>
  <c r="E45" i="27"/>
  <c r="E40" i="27"/>
  <c r="E39" i="27"/>
  <c r="E38" i="27"/>
  <c r="E37" i="27"/>
  <c r="E36" i="27"/>
  <c r="E35" i="27"/>
  <c r="E34" i="27"/>
  <c r="E29" i="27"/>
  <c r="E28" i="27"/>
  <c r="E27" i="27"/>
  <c r="E26" i="27"/>
  <c r="E25" i="27"/>
  <c r="E24" i="27"/>
  <c r="E23" i="27"/>
  <c r="E22" i="27"/>
  <c r="E21" i="27"/>
  <c r="E20" i="27"/>
  <c r="E15" i="27"/>
  <c r="E14" i="27"/>
  <c r="E13" i="27"/>
  <c r="E12" i="27"/>
  <c r="E11" i="27"/>
  <c r="E10" i="27"/>
  <c r="E9" i="27"/>
  <c r="E8" i="27"/>
  <c r="E7" i="27"/>
  <c r="E6" i="27"/>
  <c r="E159" i="26"/>
  <c r="E158" i="26"/>
  <c r="E157" i="26"/>
  <c r="E156" i="26"/>
  <c r="E155" i="26"/>
  <c r="E154" i="26"/>
  <c r="E153" i="26"/>
  <c r="E152" i="26"/>
  <c r="E151" i="26"/>
  <c r="E150" i="26"/>
  <c r="E149" i="26"/>
  <c r="E148" i="26"/>
  <c r="E147" i="26"/>
  <c r="E146" i="26"/>
  <c r="E145" i="26"/>
  <c r="E144" i="26"/>
  <c r="E143" i="26"/>
  <c r="E142" i="26"/>
  <c r="E141" i="26"/>
  <c r="E140" i="26"/>
  <c r="E139" i="26"/>
  <c r="E138" i="26"/>
  <c r="E137" i="26"/>
  <c r="E132" i="26"/>
  <c r="E131" i="26"/>
  <c r="E130" i="26"/>
  <c r="E129" i="26"/>
  <c r="E128" i="26"/>
  <c r="E127" i="26"/>
  <c r="E126" i="26"/>
  <c r="E125" i="26"/>
  <c r="E124" i="26"/>
  <c r="E123" i="26"/>
  <c r="E118" i="26"/>
  <c r="E117" i="26"/>
  <c r="E116" i="26"/>
  <c r="E115" i="26"/>
  <c r="E114" i="26"/>
  <c r="E113" i="26"/>
  <c r="E112" i="26"/>
  <c r="E111" i="26"/>
  <c r="E110" i="26"/>
  <c r="E109" i="26"/>
  <c r="E108" i="26"/>
  <c r="E107" i="26"/>
  <c r="E106" i="26"/>
  <c r="E105" i="26"/>
  <c r="E104" i="26"/>
  <c r="E103" i="26"/>
  <c r="E102" i="26"/>
  <c r="E101" i="26"/>
  <c r="E100" i="26"/>
  <c r="E99" i="26"/>
  <c r="E98" i="26"/>
  <c r="E97" i="26"/>
  <c r="E96" i="26"/>
  <c r="E91" i="26"/>
  <c r="E90" i="26"/>
  <c r="E89" i="26"/>
  <c r="E88" i="26"/>
  <c r="E87" i="26"/>
  <c r="E86" i="26"/>
  <c r="E85" i="26"/>
  <c r="E84" i="26"/>
  <c r="E83" i="26"/>
  <c r="E82" i="26"/>
  <c r="E81" i="26"/>
  <c r="E80" i="26"/>
  <c r="E79" i="26"/>
  <c r="E78" i="26"/>
  <c r="E77" i="26"/>
  <c r="E76" i="26"/>
  <c r="E75" i="26"/>
  <c r="E74" i="26"/>
  <c r="E69" i="26"/>
  <c r="E68" i="26"/>
  <c r="E67" i="26"/>
  <c r="E66" i="26"/>
  <c r="E65" i="26"/>
  <c r="E64" i="26"/>
  <c r="E63" i="26"/>
  <c r="E62" i="26"/>
  <c r="E61" i="26"/>
  <c r="E60" i="26"/>
  <c r="E59" i="26"/>
  <c r="E58" i="26"/>
  <c r="E53" i="26"/>
  <c r="E52" i="26"/>
  <c r="E51" i="26"/>
  <c r="E50" i="26"/>
  <c r="E49" i="26"/>
  <c r="E48" i="26"/>
  <c r="E47" i="26"/>
  <c r="E46" i="26"/>
  <c r="E45" i="26"/>
  <c r="E40" i="26"/>
  <c r="E39" i="26"/>
  <c r="E38" i="26"/>
  <c r="E37" i="26"/>
  <c r="E36" i="26"/>
  <c r="E35" i="26"/>
  <c r="E34" i="26"/>
  <c r="E29" i="26"/>
  <c r="E28" i="26"/>
  <c r="E27" i="26"/>
  <c r="E26" i="26"/>
  <c r="E25" i="26"/>
  <c r="E24" i="26"/>
  <c r="E23" i="26"/>
  <c r="E22" i="26"/>
  <c r="E21" i="26"/>
  <c r="E20" i="26"/>
  <c r="E15" i="26"/>
  <c r="E14" i="26"/>
  <c r="E13" i="26"/>
  <c r="E12" i="26"/>
  <c r="E11" i="26"/>
  <c r="E10" i="26"/>
  <c r="E9" i="26"/>
  <c r="E8" i="26"/>
  <c r="E7" i="26"/>
  <c r="E6" i="26"/>
  <c r="E159" i="25"/>
  <c r="E158" i="25"/>
  <c r="E157" i="25"/>
  <c r="E156" i="25"/>
  <c r="E155" i="25"/>
  <c r="E154" i="25"/>
  <c r="E153" i="25"/>
  <c r="E152" i="25"/>
  <c r="E151" i="25"/>
  <c r="E150" i="25"/>
  <c r="E149" i="25"/>
  <c r="E148" i="25"/>
  <c r="E147" i="25"/>
  <c r="E146" i="25"/>
  <c r="E145" i="25"/>
  <c r="E144" i="25"/>
  <c r="E143" i="25"/>
  <c r="E142" i="25"/>
  <c r="E141" i="25"/>
  <c r="E140" i="25"/>
  <c r="E139" i="25"/>
  <c r="E138" i="25"/>
  <c r="E137" i="25"/>
  <c r="E132" i="25"/>
  <c r="E131" i="25"/>
  <c r="E130" i="25"/>
  <c r="E129" i="25"/>
  <c r="E128" i="25"/>
  <c r="E127" i="25"/>
  <c r="E126" i="25"/>
  <c r="E125" i="25"/>
  <c r="E124" i="25"/>
  <c r="E123" i="25"/>
  <c r="E118" i="25"/>
  <c r="E117" i="25"/>
  <c r="E116" i="25"/>
  <c r="E115" i="25"/>
  <c r="E114" i="25"/>
  <c r="E113" i="25"/>
  <c r="E112" i="25"/>
  <c r="E111" i="25"/>
  <c r="E110" i="25"/>
  <c r="E109" i="25"/>
  <c r="E108" i="25"/>
  <c r="E107" i="25"/>
  <c r="E106" i="25"/>
  <c r="E105" i="25"/>
  <c r="E104" i="25"/>
  <c r="E103" i="25"/>
  <c r="E102" i="25"/>
  <c r="E101" i="25"/>
  <c r="E100" i="25"/>
  <c r="E99" i="25"/>
  <c r="E98" i="25"/>
  <c r="E97" i="25"/>
  <c r="E96" i="25"/>
  <c r="E91" i="25"/>
  <c r="E90" i="25"/>
  <c r="E89" i="25"/>
  <c r="E88" i="25"/>
  <c r="E87" i="25"/>
  <c r="E86" i="25"/>
  <c r="E85" i="25"/>
  <c r="E84" i="25"/>
  <c r="E83" i="25"/>
  <c r="E82" i="25"/>
  <c r="E81" i="25"/>
  <c r="E80" i="25"/>
  <c r="E79" i="25"/>
  <c r="E78" i="25"/>
  <c r="E77" i="25"/>
  <c r="E76" i="25"/>
  <c r="E75" i="25"/>
  <c r="E74" i="25"/>
  <c r="E69" i="25"/>
  <c r="E68" i="25"/>
  <c r="E67" i="25"/>
  <c r="E66" i="25"/>
  <c r="E65" i="25"/>
  <c r="E64" i="25"/>
  <c r="E63" i="25"/>
  <c r="E62" i="25"/>
  <c r="E61" i="25"/>
  <c r="E60" i="25"/>
  <c r="E59" i="25"/>
  <c r="E58" i="25"/>
  <c r="E53" i="25"/>
  <c r="E52" i="25"/>
  <c r="E51" i="25"/>
  <c r="E50" i="25"/>
  <c r="E49" i="25"/>
  <c r="E48" i="25"/>
  <c r="E47" i="25"/>
  <c r="E46" i="25"/>
  <c r="E45" i="25"/>
  <c r="E40" i="25"/>
  <c r="E39" i="25"/>
  <c r="E38" i="25"/>
  <c r="E37" i="25"/>
  <c r="E36" i="25"/>
  <c r="E35" i="25"/>
  <c r="E34" i="25"/>
  <c r="E29" i="25"/>
  <c r="E28" i="25"/>
  <c r="E27" i="25"/>
  <c r="E26" i="25"/>
  <c r="E25" i="25"/>
  <c r="E24" i="25"/>
  <c r="E23" i="25"/>
  <c r="E22" i="25"/>
  <c r="E21" i="25"/>
  <c r="E20" i="25"/>
  <c r="E15" i="25"/>
  <c r="E14" i="25"/>
  <c r="E13" i="25"/>
  <c r="E12" i="25"/>
  <c r="E11" i="25"/>
  <c r="E10" i="25"/>
  <c r="E9" i="25"/>
  <c r="E8" i="25"/>
  <c r="E7" i="25"/>
  <c r="E6" i="25"/>
  <c r="E193" i="24"/>
  <c r="E192" i="24"/>
  <c r="E191" i="24"/>
  <c r="E190" i="24"/>
  <c r="E189" i="24"/>
  <c r="E188" i="24"/>
  <c r="E183" i="24"/>
  <c r="E182" i="24"/>
  <c r="E181" i="24"/>
  <c r="E180" i="24"/>
  <c r="E179" i="24"/>
  <c r="E178" i="24"/>
  <c r="E177" i="24"/>
  <c r="E176" i="24"/>
  <c r="E175" i="24"/>
  <c r="E174" i="24"/>
  <c r="E173" i="24"/>
  <c r="E172" i="24"/>
  <c r="E171" i="24"/>
  <c r="E170" i="24"/>
  <c r="E169" i="24"/>
  <c r="E168" i="24"/>
  <c r="E167" i="24"/>
  <c r="E166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45" i="24"/>
  <c r="E144" i="24"/>
  <c r="E143" i="24"/>
  <c r="E142" i="24"/>
  <c r="E141" i="24"/>
  <c r="E140" i="24"/>
  <c r="E139" i="24"/>
  <c r="E138" i="24"/>
  <c r="E137" i="24"/>
  <c r="E136" i="24"/>
  <c r="E135" i="24"/>
  <c r="E134" i="24"/>
  <c r="E133" i="24"/>
  <c r="E132" i="24"/>
  <c r="E131" i="24"/>
  <c r="E130" i="24"/>
  <c r="E129" i="24"/>
  <c r="E124" i="24"/>
  <c r="E123" i="24"/>
  <c r="E122" i="24"/>
  <c r="E121" i="24"/>
  <c r="E120" i="24"/>
  <c r="E119" i="24"/>
  <c r="E118" i="24"/>
  <c r="E117" i="24"/>
  <c r="E116" i="24"/>
  <c r="E115" i="24"/>
  <c r="E114" i="24"/>
  <c r="E113" i="24"/>
  <c r="E108" i="24"/>
  <c r="E107" i="24"/>
  <c r="E106" i="24"/>
  <c r="E105" i="24"/>
  <c r="E104" i="24"/>
  <c r="E103" i="24"/>
  <c r="E102" i="24"/>
  <c r="E101" i="24"/>
  <c r="E100" i="24"/>
  <c r="E99" i="24"/>
  <c r="E98" i="24"/>
  <c r="E97" i="24"/>
  <c r="E96" i="24"/>
  <c r="E91" i="24"/>
  <c r="E90" i="24"/>
  <c r="E89" i="24"/>
  <c r="E88" i="24"/>
  <c r="E87" i="24"/>
  <c r="E86" i="24"/>
  <c r="E85" i="24"/>
  <c r="E80" i="24"/>
  <c r="E79" i="24"/>
  <c r="E78" i="24"/>
  <c r="E77" i="24"/>
  <c r="E76" i="24"/>
  <c r="E75" i="24"/>
  <c r="E74" i="24"/>
  <c r="E73" i="24"/>
  <c r="E72" i="24"/>
  <c r="E71" i="24"/>
  <c r="E66" i="24"/>
  <c r="E65" i="24"/>
  <c r="E64" i="24"/>
  <c r="E63" i="24"/>
  <c r="E62" i="24"/>
  <c r="E61" i="24"/>
  <c r="E60" i="24"/>
  <c r="E59" i="24"/>
  <c r="E58" i="24"/>
  <c r="E57" i="24"/>
  <c r="E52" i="24"/>
  <c r="E51" i="24"/>
  <c r="E50" i="24"/>
  <c r="E49" i="24"/>
  <c r="E48" i="24"/>
  <c r="E47" i="24"/>
  <c r="E46" i="24"/>
  <c r="E41" i="24"/>
  <c r="E40" i="24"/>
  <c r="E39" i="24"/>
  <c r="E38" i="24"/>
  <c r="E37" i="24"/>
  <c r="E36" i="24"/>
  <c r="E35" i="24"/>
  <c r="E29" i="24"/>
  <c r="E28" i="24"/>
  <c r="E27" i="24"/>
  <c r="E26" i="24"/>
  <c r="E25" i="24"/>
  <c r="E24" i="24"/>
  <c r="E23" i="24"/>
  <c r="E22" i="24"/>
  <c r="E21" i="24"/>
  <c r="E20" i="24"/>
  <c r="E15" i="24"/>
  <c r="E14" i="24"/>
  <c r="E13" i="24"/>
  <c r="E12" i="24"/>
  <c r="E11" i="24"/>
  <c r="E10" i="24"/>
  <c r="E9" i="24"/>
  <c r="E8" i="24"/>
  <c r="E7" i="24"/>
  <c r="E6" i="24"/>
  <c r="E193" i="23"/>
  <c r="E192" i="23"/>
  <c r="E191" i="23"/>
  <c r="E190" i="23"/>
  <c r="E189" i="23"/>
  <c r="E188" i="23"/>
  <c r="E183" i="23"/>
  <c r="E182" i="23"/>
  <c r="E181" i="23"/>
  <c r="E180" i="23"/>
  <c r="E179" i="23"/>
  <c r="E178" i="23"/>
  <c r="E177" i="23"/>
  <c r="E176" i="23"/>
  <c r="E175" i="23"/>
  <c r="E174" i="23"/>
  <c r="E173" i="23"/>
  <c r="E172" i="23"/>
  <c r="E171" i="23"/>
  <c r="E170" i="23"/>
  <c r="E169" i="23"/>
  <c r="E168" i="23"/>
  <c r="E167" i="23"/>
  <c r="E166" i="23"/>
  <c r="E161" i="23"/>
  <c r="E160" i="23"/>
  <c r="E159" i="23"/>
  <c r="E158" i="23"/>
  <c r="E157" i="23"/>
  <c r="E156" i="23"/>
  <c r="E155" i="23"/>
  <c r="E154" i="23"/>
  <c r="E153" i="23"/>
  <c r="E152" i="23"/>
  <c r="E151" i="23"/>
  <c r="E150" i="23"/>
  <c r="E145" i="23"/>
  <c r="E144" i="23"/>
  <c r="E143" i="23"/>
  <c r="E142" i="23"/>
  <c r="E141" i="23"/>
  <c r="E140" i="23"/>
  <c r="E139" i="23"/>
  <c r="E138" i="23"/>
  <c r="E137" i="23"/>
  <c r="E136" i="23"/>
  <c r="E135" i="23"/>
  <c r="E134" i="23"/>
  <c r="E133" i="23"/>
  <c r="E132" i="23"/>
  <c r="E131" i="23"/>
  <c r="E130" i="23"/>
  <c r="E129" i="23"/>
  <c r="E124" i="23"/>
  <c r="E123" i="23"/>
  <c r="E122" i="23"/>
  <c r="E121" i="23"/>
  <c r="E120" i="23"/>
  <c r="E119" i="23"/>
  <c r="E118" i="23"/>
  <c r="E117" i="23"/>
  <c r="E116" i="23"/>
  <c r="E115" i="23"/>
  <c r="E114" i="23"/>
  <c r="E113" i="23"/>
  <c r="E108" i="23"/>
  <c r="E107" i="23"/>
  <c r="E106" i="23"/>
  <c r="E105" i="23"/>
  <c r="E104" i="23"/>
  <c r="E103" i="23"/>
  <c r="E102" i="23"/>
  <c r="E101" i="23"/>
  <c r="E100" i="23"/>
  <c r="E99" i="23"/>
  <c r="E98" i="23"/>
  <c r="E97" i="23"/>
  <c r="E96" i="23"/>
  <c r="E91" i="23"/>
  <c r="E90" i="23"/>
  <c r="E89" i="23"/>
  <c r="E88" i="23"/>
  <c r="E87" i="23"/>
  <c r="E86" i="23"/>
  <c r="E85" i="23"/>
  <c r="E80" i="23"/>
  <c r="E79" i="23"/>
  <c r="E78" i="23"/>
  <c r="E77" i="23"/>
  <c r="E76" i="23"/>
  <c r="E75" i="23"/>
  <c r="E74" i="23"/>
  <c r="E73" i="23"/>
  <c r="E72" i="23"/>
  <c r="E71" i="23"/>
  <c r="E66" i="23"/>
  <c r="E65" i="23"/>
  <c r="E64" i="23"/>
  <c r="E63" i="23"/>
  <c r="E62" i="23"/>
  <c r="E61" i="23"/>
  <c r="E60" i="23"/>
  <c r="E59" i="23"/>
  <c r="E58" i="23"/>
  <c r="E57" i="23"/>
  <c r="E52" i="23"/>
  <c r="E51" i="23"/>
  <c r="E50" i="23"/>
  <c r="E49" i="23"/>
  <c r="E48" i="23"/>
  <c r="E47" i="23"/>
  <c r="E46" i="23"/>
  <c r="E41" i="23"/>
  <c r="E40" i="23"/>
  <c r="E39" i="23"/>
  <c r="E38" i="23"/>
  <c r="E37" i="23"/>
  <c r="E36" i="23"/>
  <c r="E35" i="23"/>
  <c r="E29" i="23"/>
  <c r="E28" i="23"/>
  <c r="E27" i="23"/>
  <c r="E26" i="23"/>
  <c r="E25" i="23"/>
  <c r="E24" i="23"/>
  <c r="E23" i="23"/>
  <c r="E22" i="23"/>
  <c r="E21" i="23"/>
  <c r="E20" i="23"/>
  <c r="E15" i="23"/>
  <c r="E14" i="23"/>
  <c r="E13" i="23"/>
  <c r="E12" i="23"/>
  <c r="E11" i="23"/>
  <c r="E10" i="23"/>
  <c r="E9" i="23"/>
  <c r="E8" i="23"/>
  <c r="E7" i="23"/>
  <c r="E6" i="23"/>
  <c r="E241" i="22"/>
  <c r="E240" i="22"/>
  <c r="E239" i="22"/>
  <c r="E238" i="22"/>
  <c r="E237" i="22"/>
  <c r="E236" i="22"/>
  <c r="E235" i="22"/>
  <c r="E234" i="22"/>
  <c r="E233" i="22"/>
  <c r="E232" i="22"/>
  <c r="E231" i="22"/>
  <c r="E230" i="22"/>
  <c r="E225" i="22"/>
  <c r="E224" i="22"/>
  <c r="E223" i="22"/>
  <c r="E222" i="22"/>
  <c r="E221" i="22"/>
  <c r="E220" i="22"/>
  <c r="E219" i="22"/>
  <c r="E218" i="22"/>
  <c r="E217" i="22"/>
  <c r="E216" i="22"/>
  <c r="E215" i="22"/>
  <c r="E214" i="22"/>
  <c r="E213" i="22"/>
  <c r="E212" i="22"/>
  <c r="E206" i="22"/>
  <c r="E205" i="22"/>
  <c r="E204" i="22"/>
  <c r="E203" i="22"/>
  <c r="E202" i="22"/>
  <c r="E201" i="22"/>
  <c r="E200" i="22"/>
  <c r="E199" i="22"/>
  <c r="E198" i="22"/>
  <c r="E197" i="22"/>
  <c r="E196" i="22"/>
  <c r="E195" i="22"/>
  <c r="E194" i="22"/>
  <c r="E189" i="22"/>
  <c r="E188" i="22"/>
  <c r="E187" i="22"/>
  <c r="E186" i="22"/>
  <c r="E185" i="22"/>
  <c r="E184" i="22"/>
  <c r="E183" i="22"/>
  <c r="E182" i="22"/>
  <c r="E181" i="22"/>
  <c r="E180" i="22"/>
  <c r="E179" i="22"/>
  <c r="E178" i="22"/>
  <c r="E177" i="22"/>
  <c r="E176" i="22"/>
  <c r="E175" i="22"/>
  <c r="E174" i="22"/>
  <c r="E173" i="22"/>
  <c r="E172" i="22"/>
  <c r="E171" i="22"/>
  <c r="E170" i="22"/>
  <c r="E169" i="22"/>
  <c r="E168" i="22"/>
  <c r="E167" i="22"/>
  <c r="E166" i="22"/>
  <c r="E165" i="22"/>
  <c r="E164" i="22"/>
  <c r="E163" i="22"/>
  <c r="E162" i="22"/>
  <c r="E161" i="22"/>
  <c r="E160" i="22"/>
  <c r="E159" i="22"/>
  <c r="E158" i="22"/>
  <c r="E157" i="22"/>
  <c r="E152" i="22"/>
  <c r="E151" i="22"/>
  <c r="E150" i="22"/>
  <c r="E149" i="22"/>
  <c r="E148" i="22"/>
  <c r="E147" i="22"/>
  <c r="E146" i="22"/>
  <c r="E145" i="22"/>
  <c r="E144" i="22"/>
  <c r="E143" i="22"/>
  <c r="E142" i="22"/>
  <c r="E137" i="22"/>
  <c r="E136" i="22"/>
  <c r="E135" i="22"/>
  <c r="E134" i="22"/>
  <c r="E133" i="22"/>
  <c r="E132" i="22"/>
  <c r="E131" i="22"/>
  <c r="E130" i="22"/>
  <c r="E129" i="22"/>
  <c r="E128" i="22"/>
  <c r="E127" i="22"/>
  <c r="E126" i="22"/>
  <c r="E125" i="22"/>
  <c r="E124" i="22"/>
  <c r="E123" i="22"/>
  <c r="E122" i="22"/>
  <c r="E121" i="22"/>
  <c r="E120" i="22"/>
  <c r="E115" i="22"/>
  <c r="E114" i="22"/>
  <c r="E113" i="22"/>
  <c r="E112" i="22"/>
  <c r="E111" i="22"/>
  <c r="E110" i="22"/>
  <c r="E109" i="22"/>
  <c r="E108" i="22"/>
  <c r="E107" i="22"/>
  <c r="E106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3" i="22"/>
  <c r="E82" i="22"/>
  <c r="E81" i="22"/>
  <c r="E80" i="22"/>
  <c r="E79" i="22"/>
  <c r="E78" i="22"/>
  <c r="E77" i="22"/>
  <c r="E76" i="22"/>
  <c r="E75" i="22"/>
  <c r="E74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2" i="22"/>
  <c r="E51" i="22"/>
  <c r="E50" i="22"/>
  <c r="E49" i="22"/>
  <c r="E48" i="22"/>
  <c r="E47" i="22"/>
  <c r="E46" i="22"/>
  <c r="E41" i="22"/>
  <c r="E40" i="22"/>
  <c r="E39" i="22"/>
  <c r="E38" i="22"/>
  <c r="E37" i="22"/>
  <c r="E36" i="22"/>
  <c r="E35" i="22"/>
  <c r="E30" i="22"/>
  <c r="E29" i="22"/>
  <c r="E28" i="22"/>
  <c r="E27" i="22"/>
  <c r="E26" i="22"/>
  <c r="E25" i="22"/>
  <c r="E24" i="22"/>
  <c r="E23" i="22"/>
  <c r="E22" i="22"/>
  <c r="E21" i="22"/>
  <c r="E16" i="22"/>
  <c r="E15" i="22"/>
  <c r="E14" i="22"/>
  <c r="E13" i="22"/>
  <c r="E12" i="22"/>
  <c r="E11" i="22"/>
  <c r="E10" i="22"/>
  <c r="E9" i="22"/>
  <c r="E8" i="22"/>
  <c r="E7" i="22"/>
  <c r="E201" i="21"/>
  <c r="E200" i="21"/>
  <c r="E199" i="21"/>
  <c r="E198" i="21"/>
  <c r="E197" i="21"/>
  <c r="E196" i="21"/>
  <c r="E195" i="21"/>
  <c r="E194" i="21"/>
  <c r="E193" i="21"/>
  <c r="E192" i="21"/>
  <c r="E187" i="21"/>
  <c r="E186" i="21"/>
  <c r="E185" i="21"/>
  <c r="E184" i="21"/>
  <c r="E183" i="21"/>
  <c r="E182" i="21"/>
  <c r="E181" i="21"/>
  <c r="E180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167" i="21"/>
  <c r="E166" i="21"/>
  <c r="E165" i="21"/>
  <c r="E164" i="21"/>
  <c r="E163" i="21"/>
  <c r="E162" i="21"/>
  <c r="E161" i="21"/>
  <c r="E160" i="21"/>
  <c r="E159" i="21"/>
  <c r="E154" i="21"/>
  <c r="E153" i="21"/>
  <c r="E152" i="21"/>
  <c r="E151" i="21"/>
  <c r="E150" i="21"/>
  <c r="E149" i="21"/>
  <c r="E148" i="21"/>
  <c r="E147" i="21"/>
  <c r="E146" i="21"/>
  <c r="E145" i="21"/>
  <c r="E140" i="21"/>
  <c r="E139" i="21"/>
  <c r="E138" i="21"/>
  <c r="E137" i="21"/>
  <c r="E136" i="21"/>
  <c r="E135" i="21"/>
  <c r="E134" i="21"/>
  <c r="E133" i="21"/>
  <c r="E132" i="21"/>
  <c r="E131" i="21"/>
  <c r="E130" i="21"/>
  <c r="E129" i="21"/>
  <c r="E128" i="21"/>
  <c r="E127" i="21"/>
  <c r="E126" i="21"/>
  <c r="E125" i="21"/>
  <c r="E124" i="21"/>
  <c r="E123" i="21"/>
  <c r="E118" i="21"/>
  <c r="E117" i="21"/>
  <c r="E116" i="21"/>
  <c r="E115" i="21"/>
  <c r="E114" i="21"/>
  <c r="E113" i="21"/>
  <c r="E112" i="21"/>
  <c r="E111" i="21"/>
  <c r="E110" i="21"/>
  <c r="E109" i="21"/>
  <c r="E104" i="21"/>
  <c r="E103" i="21"/>
  <c r="E102" i="21"/>
  <c r="E101" i="21"/>
  <c r="E100" i="21"/>
  <c r="E99" i="21"/>
  <c r="E98" i="21"/>
  <c r="E97" i="21"/>
  <c r="E96" i="21"/>
  <c r="E95" i="21"/>
  <c r="E94" i="21"/>
  <c r="E93" i="21"/>
  <c r="E92" i="21"/>
  <c r="E91" i="21"/>
  <c r="E90" i="21"/>
  <c r="E89" i="21"/>
  <c r="E88" i="21"/>
  <c r="E83" i="21"/>
  <c r="E82" i="21"/>
  <c r="E81" i="21"/>
  <c r="E80" i="21"/>
  <c r="E79" i="21"/>
  <c r="E78" i="21"/>
  <c r="E77" i="21"/>
  <c r="E76" i="21"/>
  <c r="E75" i="21"/>
  <c r="E74" i="21"/>
  <c r="E69" i="21"/>
  <c r="E68" i="21"/>
  <c r="E67" i="21"/>
  <c r="E66" i="21"/>
  <c r="E65" i="21"/>
  <c r="E64" i="21"/>
  <c r="E63" i="21"/>
  <c r="E62" i="21"/>
  <c r="E61" i="21"/>
  <c r="E60" i="21"/>
  <c r="E59" i="21"/>
  <c r="E58" i="21"/>
  <c r="E57" i="21"/>
  <c r="E52" i="21"/>
  <c r="E51" i="21"/>
  <c r="E50" i="21"/>
  <c r="E49" i="21"/>
  <c r="E48" i="21"/>
  <c r="E47" i="21"/>
  <c r="E46" i="21"/>
  <c r="E41" i="21"/>
  <c r="E40" i="21"/>
  <c r="E39" i="21"/>
  <c r="E38" i="21"/>
  <c r="E37" i="21"/>
  <c r="E36" i="21"/>
  <c r="E35" i="21"/>
  <c r="E30" i="21"/>
  <c r="E29" i="21"/>
  <c r="E28" i="21"/>
  <c r="E27" i="21"/>
  <c r="E26" i="21"/>
  <c r="E25" i="21"/>
  <c r="E24" i="21"/>
  <c r="E23" i="21"/>
  <c r="E22" i="21"/>
  <c r="E21" i="21"/>
  <c r="E16" i="21"/>
  <c r="E15" i="21"/>
  <c r="E14" i="21"/>
  <c r="E13" i="21"/>
  <c r="E12" i="21"/>
  <c r="E11" i="21"/>
  <c r="E10" i="21"/>
  <c r="E9" i="21"/>
  <c r="E8" i="21"/>
  <c r="E7" i="21"/>
  <c r="E202" i="20"/>
  <c r="E201" i="20"/>
  <c r="E200" i="20"/>
  <c r="E199" i="20"/>
  <c r="E198" i="20"/>
  <c r="E197" i="20"/>
  <c r="E196" i="20"/>
  <c r="E195" i="20"/>
  <c r="E194" i="20"/>
  <c r="E193" i="20"/>
  <c r="E188" i="20"/>
  <c r="E187" i="20"/>
  <c r="E186" i="20"/>
  <c r="E185" i="20"/>
  <c r="E184" i="20"/>
  <c r="E183" i="20"/>
  <c r="E182" i="20"/>
  <c r="E181" i="20"/>
  <c r="E180" i="20"/>
  <c r="E179" i="20"/>
  <c r="E178" i="20"/>
  <c r="E177" i="20"/>
  <c r="E176" i="20"/>
  <c r="E175" i="20"/>
  <c r="E174" i="20"/>
  <c r="E173" i="20"/>
  <c r="E172" i="20"/>
  <c r="E171" i="20"/>
  <c r="E170" i="20"/>
  <c r="E169" i="20"/>
  <c r="E168" i="20"/>
  <c r="E167" i="20"/>
  <c r="E166" i="20"/>
  <c r="E165" i="20"/>
  <c r="E164" i="20"/>
  <c r="E163" i="20"/>
  <c r="E162" i="20"/>
  <c r="E161" i="20"/>
  <c r="E160" i="20"/>
  <c r="E155" i="20"/>
  <c r="E154" i="20"/>
  <c r="E153" i="20"/>
  <c r="E152" i="20"/>
  <c r="E151" i="20"/>
  <c r="E150" i="20"/>
  <c r="E149" i="20"/>
  <c r="E148" i="20"/>
  <c r="E147" i="20"/>
  <c r="E146" i="20"/>
  <c r="E141" i="20"/>
  <c r="E140" i="20"/>
  <c r="E139" i="20"/>
  <c r="E138" i="20"/>
  <c r="E137" i="20"/>
  <c r="E136" i="20"/>
  <c r="E135" i="20"/>
  <c r="E134" i="20"/>
  <c r="E133" i="20"/>
  <c r="E132" i="20"/>
  <c r="E131" i="20"/>
  <c r="E130" i="20"/>
  <c r="E129" i="20"/>
  <c r="E128" i="20"/>
  <c r="E127" i="20"/>
  <c r="E126" i="20"/>
  <c r="E125" i="20"/>
  <c r="E124" i="20"/>
  <c r="E119" i="20"/>
  <c r="E118" i="20"/>
  <c r="E117" i="20"/>
  <c r="E116" i="20"/>
  <c r="E115" i="20"/>
  <c r="E114" i="20"/>
  <c r="E113" i="20"/>
  <c r="E112" i="20"/>
  <c r="E111" i="20"/>
  <c r="E110" i="20"/>
  <c r="E105" i="20"/>
  <c r="E104" i="20"/>
  <c r="E103" i="20"/>
  <c r="E102" i="20"/>
  <c r="E101" i="20"/>
  <c r="E100" i="20"/>
  <c r="E99" i="20"/>
  <c r="E98" i="20"/>
  <c r="E97" i="20"/>
  <c r="E96" i="20"/>
  <c r="E95" i="20"/>
  <c r="E94" i="20"/>
  <c r="E93" i="20"/>
  <c r="E92" i="20"/>
  <c r="E91" i="20"/>
  <c r="E90" i="20"/>
  <c r="E89" i="20"/>
  <c r="E88" i="20"/>
  <c r="E87" i="20"/>
  <c r="E82" i="20"/>
  <c r="E81" i="20"/>
  <c r="E80" i="20"/>
  <c r="E79" i="20"/>
  <c r="E78" i="20"/>
  <c r="E77" i="20"/>
  <c r="E76" i="20"/>
  <c r="E75" i="20"/>
  <c r="E74" i="20"/>
  <c r="E73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E56" i="20"/>
  <c r="E51" i="20"/>
  <c r="E50" i="20"/>
  <c r="E49" i="20"/>
  <c r="E48" i="20"/>
  <c r="E47" i="20"/>
  <c r="E46" i="20"/>
  <c r="E45" i="20"/>
  <c r="E40" i="20"/>
  <c r="E39" i="20"/>
  <c r="E38" i="20"/>
  <c r="E37" i="20"/>
  <c r="E36" i="20"/>
  <c r="E35" i="20"/>
  <c r="E34" i="20"/>
  <c r="E29" i="20"/>
  <c r="E28" i="20"/>
  <c r="E27" i="20"/>
  <c r="E26" i="20"/>
  <c r="E25" i="20"/>
  <c r="E24" i="20"/>
  <c r="E23" i="20"/>
  <c r="E22" i="20"/>
  <c r="E21" i="20"/>
  <c r="E20" i="20"/>
  <c r="E15" i="20"/>
  <c r="E14" i="20"/>
  <c r="E13" i="20"/>
  <c r="E12" i="20"/>
  <c r="E11" i="20"/>
  <c r="E10" i="20"/>
  <c r="E9" i="20"/>
  <c r="E8" i="20"/>
  <c r="E7" i="20"/>
  <c r="E6" i="20"/>
  <c r="E176" i="19"/>
  <c r="E175" i="19"/>
  <c r="E174" i="19"/>
  <c r="E173" i="19"/>
  <c r="E172" i="19"/>
  <c r="E171" i="19"/>
  <c r="E170" i="19"/>
  <c r="E169" i="19"/>
  <c r="E168" i="19"/>
  <c r="E167" i="19"/>
  <c r="E166" i="19"/>
  <c r="E165" i="19"/>
  <c r="E164" i="19"/>
  <c r="E163" i="19"/>
  <c r="E162" i="19"/>
  <c r="E161" i="19"/>
  <c r="E160" i="19"/>
  <c r="E159" i="19"/>
  <c r="E154" i="19"/>
  <c r="E153" i="19"/>
  <c r="E152" i="19"/>
  <c r="E151" i="19"/>
  <c r="E150" i="19"/>
  <c r="E149" i="19"/>
  <c r="E148" i="19"/>
  <c r="E147" i="19"/>
  <c r="E146" i="19"/>
  <c r="E145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2" i="19"/>
  <c r="E81" i="19"/>
  <c r="E80" i="19"/>
  <c r="E79" i="19"/>
  <c r="E78" i="19"/>
  <c r="E77" i="19"/>
  <c r="E76" i="19"/>
  <c r="E75" i="19"/>
  <c r="E74" i="19"/>
  <c r="E73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1" i="19"/>
  <c r="E50" i="19"/>
  <c r="E49" i="19"/>
  <c r="E48" i="19"/>
  <c r="E47" i="19"/>
  <c r="E46" i="19"/>
  <c r="E45" i="19"/>
  <c r="E40" i="19"/>
  <c r="E39" i="19"/>
  <c r="E38" i="19"/>
  <c r="E37" i="19"/>
  <c r="E36" i="19"/>
  <c r="E35" i="19"/>
  <c r="E34" i="19"/>
  <c r="E29" i="19"/>
  <c r="E28" i="19"/>
  <c r="E27" i="19"/>
  <c r="E26" i="19"/>
  <c r="E25" i="19"/>
  <c r="E24" i="19"/>
  <c r="E23" i="19"/>
  <c r="E22" i="19"/>
  <c r="E21" i="19"/>
  <c r="E20" i="19"/>
  <c r="E15" i="19"/>
  <c r="E14" i="19"/>
  <c r="E13" i="19"/>
  <c r="E12" i="19"/>
  <c r="E11" i="19"/>
  <c r="E10" i="19"/>
  <c r="E9" i="19"/>
  <c r="E8" i="19"/>
  <c r="E7" i="19"/>
  <c r="E6" i="19"/>
  <c r="E175" i="18"/>
  <c r="E174" i="18"/>
  <c r="E173" i="18"/>
  <c r="E172" i="18"/>
  <c r="E171" i="18"/>
  <c r="E170" i="18"/>
  <c r="E169" i="18"/>
  <c r="E168" i="18"/>
  <c r="E167" i="18"/>
  <c r="E166" i="18"/>
  <c r="E165" i="18"/>
  <c r="E164" i="18"/>
  <c r="E163" i="18"/>
  <c r="E162" i="18"/>
  <c r="E161" i="18"/>
  <c r="E160" i="18"/>
  <c r="E159" i="18"/>
  <c r="E158" i="18"/>
  <c r="E153" i="18"/>
  <c r="E152" i="18"/>
  <c r="E151" i="18"/>
  <c r="E150" i="18"/>
  <c r="E149" i="18"/>
  <c r="E148" i="18"/>
  <c r="E147" i="18"/>
  <c r="E146" i="18"/>
  <c r="E145" i="18"/>
  <c r="E144" i="18"/>
  <c r="E139" i="18"/>
  <c r="E138" i="18"/>
  <c r="E137" i="18"/>
  <c r="E136" i="18"/>
  <c r="E135" i="18"/>
  <c r="E134" i="18"/>
  <c r="E133" i="18"/>
  <c r="E132" i="18"/>
  <c r="E131" i="18"/>
  <c r="E130" i="18"/>
  <c r="E129" i="18"/>
  <c r="E128" i="18"/>
  <c r="E127" i="18"/>
  <c r="E126" i="18"/>
  <c r="E125" i="18"/>
  <c r="E124" i="18"/>
  <c r="E123" i="18"/>
  <c r="E122" i="18"/>
  <c r="E121" i="18"/>
  <c r="E120" i="18"/>
  <c r="E119" i="18"/>
  <c r="E118" i="18"/>
  <c r="E117" i="18"/>
  <c r="E116" i="18"/>
  <c r="E115" i="18"/>
  <c r="E114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2" i="18"/>
  <c r="E81" i="18"/>
  <c r="E80" i="18"/>
  <c r="E79" i="18"/>
  <c r="E78" i="18"/>
  <c r="E77" i="18"/>
  <c r="E76" i="18"/>
  <c r="E75" i="18"/>
  <c r="E74" i="18"/>
  <c r="E73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1" i="18"/>
  <c r="E50" i="18"/>
  <c r="E49" i="18"/>
  <c r="E48" i="18"/>
  <c r="E47" i="18"/>
  <c r="E46" i="18"/>
  <c r="E45" i="18"/>
  <c r="E40" i="18"/>
  <c r="E39" i="18"/>
  <c r="E38" i="18"/>
  <c r="E37" i="18"/>
  <c r="E36" i="18"/>
  <c r="E35" i="18"/>
  <c r="E34" i="18"/>
  <c r="E29" i="18"/>
  <c r="E28" i="18"/>
  <c r="E27" i="18"/>
  <c r="E26" i="18"/>
  <c r="E25" i="18"/>
  <c r="E24" i="18"/>
  <c r="E23" i="18"/>
  <c r="E22" i="18"/>
  <c r="E21" i="18"/>
  <c r="E20" i="18"/>
  <c r="E15" i="18"/>
  <c r="E14" i="18"/>
  <c r="E13" i="18"/>
  <c r="E12" i="18"/>
  <c r="E11" i="18"/>
  <c r="E10" i="18"/>
  <c r="E9" i="18"/>
  <c r="E8" i="18"/>
  <c r="E7" i="18"/>
  <c r="E6" i="18"/>
  <c r="E182" i="17"/>
  <c r="E181" i="17"/>
  <c r="E180" i="17"/>
  <c r="E179" i="17"/>
  <c r="E178" i="17"/>
  <c r="E177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0" i="17"/>
  <c r="E149" i="17"/>
  <c r="E148" i="17"/>
  <c r="E147" i="17"/>
  <c r="E146" i="17"/>
  <c r="E145" i="17"/>
  <c r="E144" i="17"/>
  <c r="E143" i="17"/>
  <c r="E142" i="17"/>
  <c r="E141" i="17"/>
  <c r="E140" i="17"/>
  <c r="E139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E121" i="17"/>
  <c r="E120" i="17"/>
  <c r="E119" i="17"/>
  <c r="E118" i="17"/>
  <c r="E113" i="17"/>
  <c r="E112" i="17"/>
  <c r="E111" i="17"/>
  <c r="E110" i="17"/>
  <c r="E109" i="17"/>
  <c r="E108" i="17"/>
  <c r="E107" i="17"/>
  <c r="E106" i="17"/>
  <c r="E105" i="17"/>
  <c r="E104" i="17"/>
  <c r="E103" i="17"/>
  <c r="E102" i="17"/>
  <c r="E97" i="17"/>
  <c r="E96" i="17"/>
  <c r="E95" i="17"/>
  <c r="E94" i="17"/>
  <c r="E93" i="17"/>
  <c r="E92" i="17"/>
  <c r="E91" i="17"/>
  <c r="E90" i="17"/>
  <c r="E89" i="17"/>
  <c r="E88" i="17"/>
  <c r="E87" i="17"/>
  <c r="E86" i="17"/>
  <c r="E85" i="17"/>
  <c r="E80" i="17"/>
  <c r="E79" i="17"/>
  <c r="E78" i="17"/>
  <c r="E77" i="17"/>
  <c r="E76" i="17"/>
  <c r="E75" i="17"/>
  <c r="E74" i="17"/>
  <c r="E69" i="17"/>
  <c r="E68" i="17"/>
  <c r="E67" i="17"/>
  <c r="E66" i="17"/>
  <c r="E65" i="17"/>
  <c r="E64" i="17"/>
  <c r="E63" i="17"/>
  <c r="E62" i="17"/>
  <c r="E61" i="17"/>
  <c r="E60" i="17"/>
  <c r="E55" i="17"/>
  <c r="E54" i="17"/>
  <c r="E53" i="17"/>
  <c r="E52" i="17"/>
  <c r="E51" i="17"/>
  <c r="E50" i="17"/>
  <c r="E49" i="17"/>
  <c r="E48" i="17"/>
  <c r="E47" i="17"/>
  <c r="E46" i="17"/>
  <c r="E41" i="17"/>
  <c r="E40" i="17"/>
  <c r="E39" i="17"/>
  <c r="E38" i="17"/>
  <c r="E37" i="17"/>
  <c r="E36" i="17"/>
  <c r="E35" i="17"/>
  <c r="E29" i="17"/>
  <c r="E28" i="17"/>
  <c r="E27" i="17"/>
  <c r="E26" i="17"/>
  <c r="E25" i="17"/>
  <c r="E24" i="17"/>
  <c r="E23" i="17"/>
  <c r="E22" i="17"/>
  <c r="E21" i="17"/>
  <c r="E20" i="17"/>
  <c r="E15" i="17"/>
  <c r="E14" i="17"/>
  <c r="E13" i="17"/>
  <c r="E12" i="17"/>
  <c r="E11" i="17"/>
  <c r="E10" i="17"/>
  <c r="E9" i="17"/>
  <c r="E8" i="17"/>
  <c r="E7" i="17"/>
  <c r="E6" i="17"/>
  <c r="E182" i="16"/>
  <c r="E181" i="16"/>
  <c r="E180" i="16"/>
  <c r="E179" i="16"/>
  <c r="E178" i="16"/>
  <c r="E177" i="16"/>
  <c r="E172" i="16"/>
  <c r="E171" i="16"/>
  <c r="E170" i="16"/>
  <c r="E169" i="16"/>
  <c r="E168" i="16"/>
  <c r="E167" i="16"/>
  <c r="E166" i="16"/>
  <c r="E165" i="16"/>
  <c r="E164" i="16"/>
  <c r="E163" i="16"/>
  <c r="E162" i="16"/>
  <c r="E161" i="16"/>
  <c r="E160" i="16"/>
  <c r="E159" i="16"/>
  <c r="E158" i="16"/>
  <c r="E157" i="16"/>
  <c r="E156" i="16"/>
  <c r="E155" i="16"/>
  <c r="E150" i="16"/>
  <c r="E149" i="16"/>
  <c r="E148" i="16"/>
  <c r="E147" i="16"/>
  <c r="E146" i="16"/>
  <c r="E145" i="16"/>
  <c r="E144" i="16"/>
  <c r="E143" i="16"/>
  <c r="E142" i="16"/>
  <c r="E141" i="16"/>
  <c r="E140" i="16"/>
  <c r="E139" i="16"/>
  <c r="E134" i="16"/>
  <c r="E133" i="16"/>
  <c r="E132" i="16"/>
  <c r="E131" i="16"/>
  <c r="E130" i="16"/>
  <c r="E129" i="16"/>
  <c r="E128" i="16"/>
  <c r="E127" i="16"/>
  <c r="E126" i="16"/>
  <c r="E125" i="16"/>
  <c r="E124" i="16"/>
  <c r="E123" i="16"/>
  <c r="E122" i="16"/>
  <c r="E121" i="16"/>
  <c r="E120" i="16"/>
  <c r="E119" i="16"/>
  <c r="E118" i="16"/>
  <c r="E113" i="16"/>
  <c r="E112" i="16"/>
  <c r="E111" i="16"/>
  <c r="E110" i="16"/>
  <c r="E109" i="16"/>
  <c r="E108" i="16"/>
  <c r="E107" i="16"/>
  <c r="E106" i="16"/>
  <c r="E105" i="16"/>
  <c r="E104" i="16"/>
  <c r="E103" i="16"/>
  <c r="E102" i="16"/>
  <c r="E97" i="16"/>
  <c r="E96" i="16"/>
  <c r="E95" i="16"/>
  <c r="E94" i="16"/>
  <c r="E93" i="16"/>
  <c r="E92" i="16"/>
  <c r="E91" i="16"/>
  <c r="E90" i="16"/>
  <c r="E89" i="16"/>
  <c r="E88" i="16"/>
  <c r="E87" i="16"/>
  <c r="E86" i="16"/>
  <c r="E85" i="16"/>
  <c r="E80" i="16"/>
  <c r="E79" i="16"/>
  <c r="E78" i="16"/>
  <c r="E77" i="16"/>
  <c r="E76" i="16"/>
  <c r="E75" i="16"/>
  <c r="E74" i="16"/>
  <c r="E69" i="16"/>
  <c r="E68" i="16"/>
  <c r="E67" i="16"/>
  <c r="E66" i="16"/>
  <c r="E65" i="16"/>
  <c r="E64" i="16"/>
  <c r="E63" i="16"/>
  <c r="E62" i="16"/>
  <c r="E61" i="16"/>
  <c r="E60" i="16"/>
  <c r="E55" i="16"/>
  <c r="E54" i="16"/>
  <c r="E53" i="16"/>
  <c r="E52" i="16"/>
  <c r="E51" i="16"/>
  <c r="E50" i="16"/>
  <c r="E49" i="16"/>
  <c r="E48" i="16"/>
  <c r="E47" i="16"/>
  <c r="E46" i="16"/>
  <c r="E41" i="16"/>
  <c r="E40" i="16"/>
  <c r="E39" i="16"/>
  <c r="E38" i="16"/>
  <c r="E37" i="16"/>
  <c r="E36" i="16"/>
  <c r="E35" i="16"/>
  <c r="E29" i="16"/>
  <c r="E28" i="16"/>
  <c r="E27" i="16"/>
  <c r="E26" i="16"/>
  <c r="E25" i="16"/>
  <c r="E24" i="16"/>
  <c r="E23" i="16"/>
  <c r="E22" i="16"/>
  <c r="E21" i="16"/>
  <c r="E20" i="16"/>
  <c r="E15" i="16"/>
  <c r="E14" i="16"/>
  <c r="E13" i="16"/>
  <c r="E12" i="16"/>
  <c r="E11" i="16"/>
  <c r="E10" i="16"/>
  <c r="E9" i="16"/>
  <c r="E8" i="16"/>
  <c r="E7" i="16"/>
  <c r="E6" i="16"/>
  <c r="E268" i="15"/>
  <c r="E267" i="15"/>
  <c r="E266" i="15"/>
  <c r="E265" i="15"/>
  <c r="E264" i="15"/>
  <c r="E263" i="15"/>
  <c r="E262" i="15"/>
  <c r="E261" i="15"/>
  <c r="E260" i="15"/>
  <c r="E259" i="15"/>
  <c r="E258" i="15"/>
  <c r="E257" i="15"/>
  <c r="E256" i="15"/>
  <c r="E255" i="15"/>
  <c r="E254" i="15"/>
  <c r="E253" i="15"/>
  <c r="E252" i="15"/>
  <c r="E251" i="15"/>
  <c r="E250" i="15"/>
  <c r="E249" i="15"/>
  <c r="E248" i="15"/>
  <c r="E247" i="15"/>
  <c r="E246" i="15"/>
  <c r="E245" i="15"/>
  <c r="E244" i="15"/>
  <c r="E243" i="15"/>
  <c r="E242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0" i="15"/>
  <c r="E139" i="15"/>
  <c r="E138" i="15"/>
  <c r="E137" i="15"/>
  <c r="E136" i="15"/>
  <c r="E135" i="15"/>
  <c r="E134" i="15"/>
  <c r="E133" i="15"/>
  <c r="E132" i="15"/>
  <c r="E131" i="15"/>
  <c r="E130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3" i="15"/>
  <c r="E102" i="15"/>
  <c r="E101" i="15"/>
  <c r="E100" i="15"/>
  <c r="E99" i="15"/>
  <c r="E98" i="15"/>
  <c r="E97" i="15"/>
  <c r="E96" i="15"/>
  <c r="E95" i="15"/>
  <c r="E94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2" i="15"/>
  <c r="E71" i="15"/>
  <c r="E70" i="15"/>
  <c r="E69" i="15"/>
  <c r="E68" i="15"/>
  <c r="E67" i="15"/>
  <c r="E66" i="15"/>
  <c r="E65" i="15"/>
  <c r="E64" i="15"/>
  <c r="E63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1" i="15"/>
  <c r="E40" i="15"/>
  <c r="E39" i="15"/>
  <c r="E38" i="15"/>
  <c r="E37" i="15"/>
  <c r="E36" i="15"/>
  <c r="E35" i="15"/>
  <c r="E30" i="15"/>
  <c r="E29" i="15"/>
  <c r="E28" i="15"/>
  <c r="E27" i="15"/>
  <c r="E26" i="15"/>
  <c r="E25" i="15"/>
  <c r="E24" i="15"/>
  <c r="E23" i="15"/>
  <c r="E22" i="15"/>
  <c r="E21" i="15"/>
  <c r="E16" i="15"/>
  <c r="E15" i="15"/>
  <c r="E14" i="15"/>
  <c r="E13" i="15"/>
  <c r="E12" i="15"/>
  <c r="E11" i="15"/>
  <c r="E10" i="15"/>
  <c r="E9" i="15"/>
  <c r="E8" i="15"/>
  <c r="E7" i="15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3" i="14"/>
  <c r="E142" i="14"/>
  <c r="E141" i="14"/>
  <c r="E140" i="14"/>
  <c r="E139" i="14"/>
  <c r="E138" i="14"/>
  <c r="E137" i="14"/>
  <c r="E136" i="14"/>
  <c r="E135" i="14"/>
  <c r="E134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07" i="14"/>
  <c r="E106" i="14"/>
  <c r="E105" i="14"/>
  <c r="E104" i="14"/>
  <c r="E103" i="14"/>
  <c r="E102" i="14"/>
  <c r="E101" i="14"/>
  <c r="E100" i="14"/>
  <c r="E99" i="14"/>
  <c r="E98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2" i="14"/>
  <c r="E71" i="14"/>
  <c r="E70" i="14"/>
  <c r="E69" i="14"/>
  <c r="E68" i="14"/>
  <c r="E67" i="14"/>
  <c r="E66" i="14"/>
  <c r="E65" i="14"/>
  <c r="E64" i="14"/>
  <c r="E63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1" i="14"/>
  <c r="E40" i="14"/>
  <c r="E39" i="14"/>
  <c r="E38" i="14"/>
  <c r="E37" i="14"/>
  <c r="E36" i="14"/>
  <c r="E35" i="14"/>
  <c r="E30" i="14"/>
  <c r="E29" i="14"/>
  <c r="E28" i="14"/>
  <c r="E27" i="14"/>
  <c r="E26" i="14"/>
  <c r="E25" i="14"/>
  <c r="E24" i="14"/>
  <c r="E23" i="14"/>
  <c r="E22" i="14"/>
  <c r="E21" i="14"/>
  <c r="E16" i="14"/>
  <c r="E15" i="14"/>
  <c r="E14" i="14"/>
  <c r="E13" i="14"/>
  <c r="E12" i="14"/>
  <c r="E11" i="14"/>
  <c r="E10" i="14"/>
  <c r="E9" i="14"/>
  <c r="E8" i="14"/>
  <c r="E7" i="14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4" i="13"/>
  <c r="E143" i="13"/>
  <c r="E142" i="13"/>
  <c r="E141" i="13"/>
  <c r="E140" i="13"/>
  <c r="E139" i="13"/>
  <c r="E138" i="13"/>
  <c r="E137" i="13"/>
  <c r="E136" i="13"/>
  <c r="E135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08" i="13"/>
  <c r="E107" i="13"/>
  <c r="E106" i="13"/>
  <c r="E105" i="13"/>
  <c r="E104" i="13"/>
  <c r="E103" i="13"/>
  <c r="E102" i="13"/>
  <c r="E101" i="13"/>
  <c r="E100" i="13"/>
  <c r="E99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1" i="13"/>
  <c r="E70" i="13"/>
  <c r="E69" i="13"/>
  <c r="E68" i="13"/>
  <c r="E67" i="13"/>
  <c r="E66" i="13"/>
  <c r="E65" i="13"/>
  <c r="E64" i="13"/>
  <c r="E63" i="13"/>
  <c r="E62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0" i="13"/>
  <c r="E39" i="13"/>
  <c r="E38" i="13"/>
  <c r="E37" i="13"/>
  <c r="E36" i="13"/>
  <c r="E35" i="13"/>
  <c r="E34" i="13"/>
  <c r="E29" i="13"/>
  <c r="E28" i="13"/>
  <c r="E27" i="13"/>
  <c r="E26" i="13"/>
  <c r="E25" i="13"/>
  <c r="E24" i="13"/>
  <c r="E23" i="13"/>
  <c r="E22" i="13"/>
  <c r="E21" i="13"/>
  <c r="E20" i="13"/>
  <c r="E15" i="13"/>
  <c r="E14" i="13"/>
  <c r="E13" i="13"/>
  <c r="E12" i="13"/>
  <c r="E11" i="13"/>
  <c r="E10" i="13"/>
  <c r="E9" i="13"/>
  <c r="E8" i="13"/>
  <c r="E7" i="13"/>
  <c r="E6" i="13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3" i="12"/>
  <c r="E142" i="12"/>
  <c r="E141" i="12"/>
  <c r="E140" i="12"/>
  <c r="E139" i="12"/>
  <c r="E138" i="12"/>
  <c r="E137" i="12"/>
  <c r="E136" i="12"/>
  <c r="E135" i="12"/>
  <c r="E134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1" i="12"/>
  <c r="E70" i="12"/>
  <c r="E69" i="12"/>
  <c r="E68" i="12"/>
  <c r="E67" i="12"/>
  <c r="E66" i="12"/>
  <c r="E65" i="12"/>
  <c r="E64" i="12"/>
  <c r="E63" i="12"/>
  <c r="E62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0" i="12"/>
  <c r="E39" i="12"/>
  <c r="E38" i="12"/>
  <c r="E37" i="12"/>
  <c r="E36" i="12"/>
  <c r="E35" i="12"/>
  <c r="E34" i="12"/>
  <c r="E29" i="12"/>
  <c r="E28" i="12"/>
  <c r="E27" i="12"/>
  <c r="E26" i="12"/>
  <c r="E25" i="12"/>
  <c r="E24" i="12"/>
  <c r="E23" i="12"/>
  <c r="E22" i="12"/>
  <c r="E21" i="12"/>
  <c r="E20" i="12"/>
  <c r="E15" i="12"/>
  <c r="E14" i="12"/>
  <c r="E13" i="12"/>
  <c r="E12" i="12"/>
  <c r="E11" i="12"/>
  <c r="E10" i="12"/>
  <c r="E9" i="12"/>
  <c r="E8" i="12"/>
  <c r="E7" i="12"/>
  <c r="E6" i="12"/>
  <c r="E184" i="10"/>
  <c r="E183" i="10"/>
  <c r="E182" i="10"/>
  <c r="E181" i="10"/>
  <c r="E180" i="10"/>
  <c r="E179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48" i="10"/>
  <c r="E147" i="10"/>
  <c r="E146" i="10"/>
  <c r="E145" i="10"/>
  <c r="E144" i="10"/>
  <c r="E143" i="10"/>
  <c r="E142" i="10"/>
  <c r="E141" i="10"/>
  <c r="E140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3" i="10"/>
  <c r="E92" i="10"/>
  <c r="E91" i="10"/>
  <c r="E90" i="10"/>
  <c r="E89" i="10"/>
  <c r="E88" i="10"/>
  <c r="E87" i="10"/>
  <c r="E86" i="10"/>
  <c r="E85" i="10"/>
  <c r="E80" i="10"/>
  <c r="E79" i="10"/>
  <c r="E78" i="10"/>
  <c r="E77" i="10"/>
  <c r="E76" i="10"/>
  <c r="E75" i="10"/>
  <c r="E74" i="10"/>
  <c r="E69" i="10"/>
  <c r="E68" i="10"/>
  <c r="E67" i="10"/>
  <c r="E66" i="10"/>
  <c r="E65" i="10"/>
  <c r="E64" i="10"/>
  <c r="E63" i="10"/>
  <c r="E62" i="10"/>
  <c r="E61" i="10"/>
  <c r="E60" i="10"/>
  <c r="E55" i="10"/>
  <c r="E54" i="10"/>
  <c r="E53" i="10"/>
  <c r="E52" i="10"/>
  <c r="E51" i="10"/>
  <c r="E50" i="10"/>
  <c r="E49" i="10"/>
  <c r="E48" i="10"/>
  <c r="E47" i="10"/>
  <c r="E46" i="10"/>
  <c r="E41" i="10"/>
  <c r="E40" i="10"/>
  <c r="E39" i="10"/>
  <c r="E38" i="10"/>
  <c r="E37" i="10"/>
  <c r="E36" i="10"/>
  <c r="E35" i="10"/>
  <c r="E29" i="10"/>
  <c r="E28" i="10"/>
  <c r="E27" i="10"/>
  <c r="E26" i="10"/>
  <c r="E25" i="10"/>
  <c r="E24" i="10"/>
  <c r="E23" i="10"/>
  <c r="E22" i="10"/>
  <c r="E21" i="10"/>
  <c r="E20" i="10"/>
  <c r="E15" i="10"/>
  <c r="E14" i="10"/>
  <c r="E13" i="10"/>
  <c r="E12" i="10"/>
  <c r="E11" i="10"/>
  <c r="E10" i="10"/>
  <c r="E9" i="10"/>
  <c r="E8" i="10"/>
  <c r="E7" i="10"/>
  <c r="E6" i="10"/>
  <c r="E185" i="9"/>
  <c r="E184" i="9"/>
  <c r="E183" i="9"/>
  <c r="E182" i="9"/>
  <c r="E181" i="9"/>
  <c r="E180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49" i="9"/>
  <c r="E148" i="9"/>
  <c r="E147" i="9"/>
  <c r="E146" i="9"/>
  <c r="E145" i="9"/>
  <c r="E144" i="9"/>
  <c r="E143" i="9"/>
  <c r="E142" i="9"/>
  <c r="E141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4" i="9"/>
  <c r="E93" i="9"/>
  <c r="E92" i="9"/>
  <c r="E91" i="9"/>
  <c r="E90" i="9"/>
  <c r="E89" i="9"/>
  <c r="E88" i="9"/>
  <c r="E87" i="9"/>
  <c r="E86" i="9"/>
  <c r="E81" i="9"/>
  <c r="E80" i="9"/>
  <c r="E79" i="9"/>
  <c r="E78" i="9"/>
  <c r="E77" i="9"/>
  <c r="E76" i="9"/>
  <c r="E75" i="9"/>
  <c r="E69" i="9"/>
  <c r="E68" i="9"/>
  <c r="E67" i="9"/>
  <c r="E66" i="9"/>
  <c r="E65" i="9"/>
  <c r="E64" i="9"/>
  <c r="E63" i="9"/>
  <c r="E62" i="9"/>
  <c r="E61" i="9"/>
  <c r="E60" i="9"/>
  <c r="E55" i="9"/>
  <c r="E54" i="9"/>
  <c r="E53" i="9"/>
  <c r="E52" i="9"/>
  <c r="E51" i="9"/>
  <c r="E50" i="9"/>
  <c r="E49" i="9"/>
  <c r="E48" i="9"/>
  <c r="E47" i="9"/>
  <c r="E46" i="9"/>
  <c r="E41" i="9"/>
  <c r="E40" i="9"/>
  <c r="E39" i="9"/>
  <c r="E38" i="9"/>
  <c r="E37" i="9"/>
  <c r="E36" i="9"/>
  <c r="E35" i="9"/>
  <c r="E29" i="9"/>
  <c r="E28" i="9"/>
  <c r="E27" i="9"/>
  <c r="E26" i="9"/>
  <c r="E25" i="9"/>
  <c r="E24" i="9"/>
  <c r="E23" i="9"/>
  <c r="E22" i="9"/>
  <c r="E21" i="9"/>
  <c r="E20" i="9"/>
  <c r="E15" i="9"/>
  <c r="E14" i="9"/>
  <c r="E13" i="9"/>
  <c r="E12" i="9"/>
  <c r="E11" i="9"/>
  <c r="E10" i="9"/>
  <c r="E9" i="9"/>
  <c r="E8" i="9"/>
  <c r="E7" i="9"/>
  <c r="E6" i="9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4" i="8"/>
  <c r="E143" i="8"/>
  <c r="E142" i="8"/>
  <c r="E141" i="8"/>
  <c r="E140" i="8"/>
  <c r="E139" i="8"/>
  <c r="E138" i="8"/>
  <c r="E137" i="8"/>
  <c r="E136" i="8"/>
  <c r="E135" i="8"/>
  <c r="E134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3" i="8"/>
  <c r="E102" i="8"/>
  <c r="E101" i="8"/>
  <c r="E100" i="8"/>
  <c r="E99" i="8"/>
  <c r="E98" i="8"/>
  <c r="E97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4" i="8"/>
  <c r="E53" i="8"/>
  <c r="E52" i="8"/>
  <c r="E51" i="8"/>
  <c r="E50" i="8"/>
  <c r="E49" i="8"/>
  <c r="E48" i="8"/>
  <c r="E47" i="8"/>
  <c r="E46" i="8"/>
  <c r="E41" i="8"/>
  <c r="E40" i="8"/>
  <c r="E39" i="8"/>
  <c r="E38" i="8"/>
  <c r="E37" i="8"/>
  <c r="E36" i="8"/>
  <c r="E35" i="8"/>
  <c r="E30" i="8"/>
  <c r="E29" i="8"/>
  <c r="E28" i="8"/>
  <c r="E27" i="8"/>
  <c r="E26" i="8"/>
  <c r="E25" i="8"/>
  <c r="E24" i="8"/>
  <c r="E23" i="8"/>
  <c r="E22" i="8"/>
  <c r="E21" i="8"/>
  <c r="E16" i="8"/>
  <c r="E15" i="8"/>
  <c r="E14" i="8"/>
  <c r="E13" i="8"/>
  <c r="E12" i="8"/>
  <c r="E11" i="8"/>
  <c r="E10" i="8"/>
  <c r="E9" i="8"/>
  <c r="E8" i="8"/>
  <c r="E7" i="8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5" i="7"/>
  <c r="E144" i="7"/>
  <c r="E143" i="7"/>
  <c r="E142" i="7"/>
  <c r="E141" i="7"/>
  <c r="E140" i="7"/>
  <c r="E139" i="7"/>
  <c r="E138" i="7"/>
  <c r="E137" i="7"/>
  <c r="E136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5" i="7"/>
  <c r="E104" i="7"/>
  <c r="E103" i="7"/>
  <c r="E102" i="7"/>
  <c r="E101" i="7"/>
  <c r="E100" i="7"/>
  <c r="E99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4" i="7"/>
  <c r="E53" i="7"/>
  <c r="E52" i="7"/>
  <c r="E51" i="7"/>
  <c r="E50" i="7"/>
  <c r="E49" i="7"/>
  <c r="E48" i="7"/>
  <c r="E47" i="7"/>
  <c r="E46" i="7"/>
  <c r="E41" i="7"/>
  <c r="E40" i="7"/>
  <c r="E39" i="7"/>
  <c r="E38" i="7"/>
  <c r="E37" i="7"/>
  <c r="E36" i="7"/>
  <c r="E35" i="7"/>
  <c r="E30" i="7"/>
  <c r="E29" i="7"/>
  <c r="E28" i="7"/>
  <c r="E27" i="7"/>
  <c r="E26" i="7"/>
  <c r="E25" i="7"/>
  <c r="E24" i="7"/>
  <c r="E23" i="7"/>
  <c r="E22" i="7"/>
  <c r="E21" i="7"/>
  <c r="E16" i="7"/>
  <c r="E15" i="7"/>
  <c r="E14" i="7"/>
  <c r="E13" i="7"/>
  <c r="E12" i="7"/>
  <c r="E11" i="7"/>
  <c r="E10" i="7"/>
  <c r="E9" i="7"/>
  <c r="E8" i="7"/>
  <c r="E7" i="7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49" i="6"/>
  <c r="E148" i="6"/>
  <c r="E147" i="6"/>
  <c r="E146" i="6"/>
  <c r="E145" i="6"/>
  <c r="E144" i="6"/>
  <c r="E143" i="6"/>
  <c r="E142" i="6"/>
  <c r="E141" i="6"/>
  <c r="E140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09" i="6"/>
  <c r="E108" i="6"/>
  <c r="E107" i="6"/>
  <c r="E106" i="6"/>
  <c r="E105" i="6"/>
  <c r="E104" i="6"/>
  <c r="E103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3" i="6"/>
  <c r="E52" i="6"/>
  <c r="E51" i="6"/>
  <c r="E50" i="6"/>
  <c r="E49" i="6"/>
  <c r="E48" i="6"/>
  <c r="E47" i="6"/>
  <c r="E46" i="6"/>
  <c r="E45" i="6"/>
  <c r="E40" i="6"/>
  <c r="E39" i="6"/>
  <c r="E38" i="6"/>
  <c r="E37" i="6"/>
  <c r="E36" i="6"/>
  <c r="E35" i="6"/>
  <c r="E34" i="6"/>
  <c r="E29" i="6"/>
  <c r="E28" i="6"/>
  <c r="E27" i="6"/>
  <c r="E26" i="6"/>
  <c r="E25" i="6"/>
  <c r="E24" i="6"/>
  <c r="E23" i="6"/>
  <c r="E22" i="6"/>
  <c r="E21" i="6"/>
  <c r="E20" i="6"/>
  <c r="E15" i="6"/>
  <c r="E14" i="6"/>
  <c r="E13" i="6"/>
  <c r="E12" i="6"/>
  <c r="E11" i="6"/>
  <c r="E10" i="6"/>
  <c r="E9" i="6"/>
  <c r="E8" i="6"/>
  <c r="E7" i="6"/>
  <c r="E6" i="6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1" i="5"/>
  <c r="E140" i="5"/>
  <c r="E139" i="5"/>
  <c r="E138" i="5"/>
  <c r="E137" i="5"/>
  <c r="E136" i="5"/>
  <c r="E135" i="5"/>
  <c r="E134" i="5"/>
  <c r="E133" i="5"/>
  <c r="E132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3" i="5"/>
  <c r="E52" i="5"/>
  <c r="E51" i="5"/>
  <c r="E50" i="5"/>
  <c r="E49" i="5"/>
  <c r="E48" i="5"/>
  <c r="E47" i="5"/>
  <c r="E46" i="5"/>
  <c r="E45" i="5"/>
  <c r="E40" i="5"/>
  <c r="E39" i="5"/>
  <c r="E38" i="5"/>
  <c r="E37" i="5"/>
  <c r="E36" i="5"/>
  <c r="E35" i="5"/>
  <c r="E34" i="5"/>
  <c r="E29" i="5"/>
  <c r="E28" i="5"/>
  <c r="E27" i="5"/>
  <c r="E26" i="5"/>
  <c r="E25" i="5"/>
  <c r="E24" i="5"/>
  <c r="E23" i="5"/>
  <c r="E22" i="5"/>
  <c r="E21" i="5"/>
  <c r="E20" i="5"/>
  <c r="E15" i="5"/>
  <c r="E14" i="5"/>
  <c r="E13" i="5"/>
  <c r="E12" i="5"/>
  <c r="E11" i="5"/>
  <c r="E10" i="5"/>
  <c r="E9" i="5"/>
  <c r="E8" i="5"/>
  <c r="E7" i="5"/>
  <c r="E6" i="5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1" i="4"/>
  <c r="E140" i="4"/>
  <c r="E139" i="4"/>
  <c r="E138" i="4"/>
  <c r="E137" i="4"/>
  <c r="E136" i="4"/>
  <c r="E135" i="4"/>
  <c r="E134" i="4"/>
  <c r="E133" i="4"/>
  <c r="E132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3" i="4"/>
  <c r="E52" i="4"/>
  <c r="E51" i="4"/>
  <c r="E50" i="4"/>
  <c r="E49" i="4"/>
  <c r="E48" i="4"/>
  <c r="E47" i="4"/>
  <c r="E46" i="4"/>
  <c r="E45" i="4"/>
  <c r="E40" i="4"/>
  <c r="E39" i="4"/>
  <c r="E38" i="4"/>
  <c r="E37" i="4"/>
  <c r="E36" i="4"/>
  <c r="E35" i="4"/>
  <c r="E34" i="4"/>
  <c r="E29" i="4"/>
  <c r="E28" i="4"/>
  <c r="E27" i="4"/>
  <c r="E26" i="4"/>
  <c r="E25" i="4"/>
  <c r="E24" i="4"/>
  <c r="E23" i="4"/>
  <c r="E22" i="4"/>
  <c r="E21" i="4"/>
  <c r="E20" i="4"/>
  <c r="E15" i="4"/>
  <c r="E14" i="4"/>
  <c r="E13" i="4"/>
  <c r="E12" i="4"/>
  <c r="E11" i="4"/>
  <c r="E10" i="4"/>
  <c r="E9" i="4"/>
  <c r="E8" i="4"/>
  <c r="E7" i="4"/>
  <c r="E6" i="4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48" i="11"/>
  <c r="E135" i="11"/>
  <c r="E136" i="11"/>
  <c r="E137" i="11"/>
  <c r="E138" i="11"/>
  <c r="E139" i="11"/>
  <c r="E140" i="11"/>
  <c r="E141" i="11"/>
  <c r="E142" i="11"/>
  <c r="E143" i="11"/>
  <c r="E13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04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76" i="11"/>
  <c r="E63" i="11"/>
  <c r="E64" i="11"/>
  <c r="E65" i="11"/>
  <c r="E66" i="11"/>
  <c r="E67" i="11"/>
  <c r="E68" i="11"/>
  <c r="E69" i="11"/>
  <c r="E70" i="11"/>
  <c r="E71" i="11"/>
  <c r="E62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45" i="11"/>
  <c r="E35" i="11"/>
  <c r="E36" i="11"/>
  <c r="E37" i="11"/>
  <c r="E38" i="11"/>
  <c r="E39" i="11"/>
  <c r="E40" i="11"/>
  <c r="E34" i="11"/>
  <c r="E21" i="11"/>
  <c r="E22" i="11"/>
  <c r="E23" i="11"/>
  <c r="E24" i="11"/>
  <c r="E25" i="11"/>
  <c r="E26" i="11"/>
  <c r="E27" i="11"/>
  <c r="E28" i="11"/>
  <c r="E29" i="11"/>
  <c r="E20" i="11"/>
  <c r="E7" i="11"/>
  <c r="E8" i="11"/>
  <c r="E9" i="11"/>
  <c r="E10" i="11"/>
  <c r="E11" i="11"/>
  <c r="E12" i="11"/>
  <c r="E13" i="11"/>
  <c r="E14" i="11"/>
  <c r="E15" i="11"/>
  <c r="E6" i="11"/>
  <c r="C2" i="40" l="1"/>
  <c r="C6" i="40"/>
  <c r="H6" i="40"/>
  <c r="C7" i="40"/>
  <c r="E8" i="40"/>
  <c r="D8" i="40" s="1"/>
  <c r="C8" i="40" s="1"/>
  <c r="H8" i="40"/>
  <c r="E9" i="40"/>
  <c r="D9" i="40" s="1"/>
  <c r="C9" i="40" s="1"/>
  <c r="H9" i="40"/>
  <c r="E10" i="40"/>
  <c r="D10" i="40" s="1"/>
  <c r="C10" i="40" s="1"/>
  <c r="C11" i="40"/>
  <c r="C12" i="40"/>
  <c r="C13" i="40"/>
  <c r="D14" i="40"/>
  <c r="C14" i="40" s="1"/>
  <c r="E14" i="40"/>
  <c r="E15" i="40"/>
  <c r="D15" i="40" s="1"/>
  <c r="C15" i="40" s="1"/>
  <c r="C16" i="40"/>
  <c r="E18" i="40"/>
  <c r="D18" i="40" s="1"/>
  <c r="C18" i="40" s="1"/>
  <c r="E19" i="40"/>
  <c r="D19" i="40" s="1"/>
  <c r="C19" i="40" s="1"/>
  <c r="C20" i="40"/>
  <c r="D20" i="40"/>
  <c r="E20" i="40"/>
  <c r="D21" i="40"/>
  <c r="C21" i="40" s="1"/>
  <c r="E21" i="40"/>
  <c r="E22" i="40"/>
  <c r="D22" i="40" s="1"/>
  <c r="C22" i="40" s="1"/>
  <c r="H24" i="40"/>
  <c r="E30" i="40"/>
  <c r="D30" i="40" s="1"/>
  <c r="C30" i="40" s="1"/>
  <c r="H30" i="40"/>
  <c r="E31" i="40"/>
  <c r="D31" i="40" s="1"/>
  <c r="C31" i="40" s="1"/>
  <c r="H33" i="40"/>
  <c r="C36" i="40"/>
  <c r="D37" i="40"/>
  <c r="C37" i="40" s="1"/>
  <c r="E37" i="40"/>
  <c r="E44" i="40"/>
  <c r="D44" i="40" s="1"/>
  <c r="C44" i="40" s="1"/>
  <c r="H44" i="40"/>
  <c r="E48" i="40"/>
  <c r="D48" i="40" s="1"/>
  <c r="C48" i="40" s="1"/>
  <c r="E49" i="40"/>
  <c r="D49" i="40" s="1"/>
  <c r="C49" i="40" s="1"/>
  <c r="C50" i="40"/>
  <c r="E51" i="40"/>
  <c r="D51" i="40" s="1"/>
  <c r="C51" i="40" s="1"/>
  <c r="C52" i="40"/>
  <c r="E53" i="40"/>
  <c r="D53" i="40" s="1"/>
  <c r="C53" i="40" s="1"/>
  <c r="C54" i="40"/>
  <c r="D54" i="40"/>
  <c r="E54" i="40"/>
  <c r="D55" i="40"/>
  <c r="C55" i="40" s="1"/>
  <c r="E55" i="40"/>
  <c r="E56" i="40"/>
  <c r="D56" i="40" s="1"/>
  <c r="C56" i="40" s="1"/>
  <c r="E57" i="40"/>
  <c r="D57" i="40" s="1"/>
  <c r="C57" i="40" s="1"/>
  <c r="C58" i="40"/>
  <c r="C59" i="40"/>
  <c r="C60" i="40"/>
  <c r="D61" i="40"/>
  <c r="C61" i="40" s="1"/>
  <c r="E61" i="40"/>
  <c r="H68" i="40"/>
  <c r="C69" i="40"/>
  <c r="C85" i="40"/>
  <c r="C86" i="40"/>
  <c r="C87" i="40"/>
  <c r="C88" i="40"/>
  <c r="C113" i="40"/>
  <c r="C114" i="40"/>
  <c r="E115" i="40"/>
  <c r="D115" i="40" s="1"/>
  <c r="C115" i="40" s="1"/>
  <c r="C116" i="40"/>
  <c r="D116" i="40"/>
  <c r="E116" i="40"/>
  <c r="C117" i="40"/>
  <c r="C118" i="40"/>
  <c r="C119" i="40"/>
  <c r="C120" i="40"/>
  <c r="H120" i="40"/>
  <c r="C121" i="40"/>
  <c r="C122" i="40"/>
  <c r="H123" i="40"/>
  <c r="C124" i="40"/>
  <c r="D124" i="40"/>
  <c r="E124" i="40"/>
  <c r="H126" i="40"/>
  <c r="F129" i="40"/>
  <c r="E129" i="40" s="1"/>
  <c r="D129" i="40" s="1"/>
  <c r="C129" i="40" s="1"/>
  <c r="H143" i="40"/>
  <c r="C145" i="40"/>
  <c r="A6" i="38" l="1"/>
  <c r="A7" i="38" s="1"/>
  <c r="A8" i="38" s="1"/>
  <c r="A9" i="38" s="1"/>
  <c r="A10" i="38" s="1"/>
  <c r="A11" i="38" s="1"/>
  <c r="A12" i="38" s="1"/>
  <c r="A13" i="38" s="1"/>
  <c r="A14" i="38" s="1"/>
  <c r="A15" i="38" s="1"/>
  <c r="F6" i="38"/>
  <c r="F7" i="38"/>
  <c r="F8" i="38"/>
  <c r="D9" i="38"/>
  <c r="F9" i="38"/>
  <c r="F10" i="38"/>
  <c r="F11" i="38"/>
  <c r="F12" i="38"/>
  <c r="D13" i="38"/>
  <c r="F13" i="38"/>
  <c r="F14" i="38"/>
  <c r="F15" i="38"/>
  <c r="A20" i="38"/>
  <c r="F20" i="38"/>
  <c r="A21" i="38"/>
  <c r="A22" i="38" s="1"/>
  <c r="A23" i="38" s="1"/>
  <c r="A24" i="38" s="1"/>
  <c r="A25" i="38" s="1"/>
  <c r="A26" i="38" s="1"/>
  <c r="A27" i="38" s="1"/>
  <c r="A28" i="38" s="1"/>
  <c r="A29" i="38" s="1"/>
  <c r="F21" i="38"/>
  <c r="F22" i="38"/>
  <c r="D23" i="38"/>
  <c r="F24" i="38"/>
  <c r="F25" i="38"/>
  <c r="F26" i="38"/>
  <c r="F27" i="38"/>
  <c r="F28" i="38"/>
  <c r="F29" i="38"/>
  <c r="A34" i="38"/>
  <c r="F34" i="38"/>
  <c r="A35" i="38"/>
  <c r="A36" i="38" s="1"/>
  <c r="A37" i="38" s="1"/>
  <c r="A38" i="38" s="1"/>
  <c r="A39" i="38" s="1"/>
  <c r="F35" i="38"/>
  <c r="F36" i="38"/>
  <c r="D37" i="38"/>
  <c r="F38" i="38"/>
  <c r="F39" i="38"/>
  <c r="A40" i="38"/>
  <c r="F40" i="38"/>
  <c r="F45" i="38"/>
  <c r="F46" i="38"/>
  <c r="F47" i="38"/>
  <c r="D48" i="38"/>
  <c r="F48" i="38"/>
  <c r="F49" i="38"/>
  <c r="F50" i="38"/>
  <c r="F51" i="38"/>
  <c r="A56" i="38"/>
  <c r="A57" i="38" s="1"/>
  <c r="A58" i="38" s="1"/>
  <c r="A59" i="38" s="1"/>
  <c r="A60" i="38" s="1"/>
  <c r="F56" i="38"/>
  <c r="F57" i="38"/>
  <c r="F58" i="38"/>
  <c r="D59" i="38"/>
  <c r="F59" i="38"/>
  <c r="F60" i="38"/>
  <c r="A61" i="38"/>
  <c r="A62" i="38" s="1"/>
  <c r="A63" i="38" s="1"/>
  <c r="A64" i="38" s="1"/>
  <c r="A65" i="38" s="1"/>
  <c r="F61" i="38"/>
  <c r="F62" i="38"/>
  <c r="D63" i="38"/>
  <c r="F63" i="38"/>
  <c r="F64" i="38"/>
  <c r="F65" i="38"/>
  <c r="A70" i="38"/>
  <c r="F70" i="38"/>
  <c r="A71" i="38"/>
  <c r="A72" i="38" s="1"/>
  <c r="A73" i="38" s="1"/>
  <c r="A74" i="38" s="1"/>
  <c r="A75" i="38" s="1"/>
  <c r="F71" i="38"/>
  <c r="F72" i="38"/>
  <c r="D73" i="38"/>
  <c r="F74" i="38"/>
  <c r="F75" i="38"/>
  <c r="A76" i="38"/>
  <c r="A77" i="38" s="1"/>
  <c r="A78" i="38" s="1"/>
  <c r="A79" i="38" s="1"/>
  <c r="F76" i="38"/>
  <c r="F77" i="38"/>
  <c r="F78" i="38"/>
  <c r="F79" i="38"/>
  <c r="A85" i="38"/>
  <c r="F85" i="38"/>
  <c r="A86" i="38"/>
  <c r="A87" i="38" s="1"/>
  <c r="A88" i="38" s="1"/>
  <c r="A89" i="38" s="1"/>
  <c r="A90" i="38" s="1"/>
  <c r="A91" i="38" s="1"/>
  <c r="F86" i="38"/>
  <c r="F87" i="38"/>
  <c r="D88" i="38"/>
  <c r="F89" i="38"/>
  <c r="F90" i="38"/>
  <c r="F91" i="38"/>
  <c r="A96" i="38"/>
  <c r="A97" i="38" s="1"/>
  <c r="A98" i="38" s="1"/>
  <c r="A99" i="38" s="1"/>
  <c r="A100" i="38" s="1"/>
  <c r="F96" i="38"/>
  <c r="F97" i="38"/>
  <c r="D98" i="38"/>
  <c r="F98" i="38"/>
  <c r="F99" i="38"/>
  <c r="F100" i="38"/>
  <c r="A101" i="38"/>
  <c r="A102" i="38" s="1"/>
  <c r="A103" i="38" s="1"/>
  <c r="A104" i="38" s="1"/>
  <c r="F101" i="38"/>
  <c r="F102" i="38"/>
  <c r="F103" i="38"/>
  <c r="F104" i="38"/>
  <c r="A109" i="38"/>
  <c r="F109" i="38"/>
  <c r="A110" i="38"/>
  <c r="A111" i="38" s="1"/>
  <c r="A112" i="38" s="1"/>
  <c r="A113" i="38" s="1"/>
  <c r="A114" i="38" s="1"/>
  <c r="A115" i="38" s="1"/>
  <c r="F110" i="38"/>
  <c r="F111" i="38"/>
  <c r="D112" i="38"/>
  <c r="F112" i="38"/>
  <c r="D113" i="38"/>
  <c r="F113" i="38"/>
  <c r="F114" i="38"/>
  <c r="F115" i="38"/>
  <c r="A116" i="38"/>
  <c r="A117" i="38" s="1"/>
  <c r="A118" i="38" s="1"/>
  <c r="A119" i="38" s="1"/>
  <c r="A120" i="38" s="1"/>
  <c r="A121" i="38" s="1"/>
  <c r="A122" i="38" s="1"/>
  <c r="A123" i="38" s="1"/>
  <c r="A124" i="38" s="1"/>
  <c r="F116" i="38"/>
  <c r="D117" i="38"/>
  <c r="F117" i="38"/>
  <c r="F118" i="38"/>
  <c r="F119" i="38"/>
  <c r="F120" i="38"/>
  <c r="F121" i="38"/>
  <c r="F122" i="38"/>
  <c r="F123" i="38"/>
  <c r="F124" i="38"/>
  <c r="A129" i="38"/>
  <c r="F129" i="38"/>
  <c r="A130" i="38"/>
  <c r="D130" i="38"/>
  <c r="F130" i="38"/>
  <c r="A131" i="38"/>
  <c r="D131" i="38"/>
  <c r="F131" i="38"/>
  <c r="A132" i="38"/>
  <c r="A133" i="38" s="1"/>
  <c r="A134" i="38" s="1"/>
  <c r="A135" i="38" s="1"/>
  <c r="A136" i="38" s="1"/>
  <c r="A137" i="38" s="1"/>
  <c r="F132" i="38"/>
  <c r="D133" i="38"/>
  <c r="F133" i="38" s="1"/>
  <c r="D134" i="38"/>
  <c r="F134" i="38" s="1"/>
  <c r="F135" i="38"/>
  <c r="F136" i="38"/>
  <c r="F137" i="38"/>
  <c r="A138" i="38"/>
  <c r="A139" i="38" s="1"/>
  <c r="A140" i="38" s="1"/>
  <c r="A141" i="38" s="1"/>
  <c r="A142" i="38" s="1"/>
  <c r="A143" i="38" s="1"/>
  <c r="A144" i="38" s="1"/>
  <c r="A145" i="38" s="1"/>
  <c r="A146" i="38" s="1"/>
  <c r="F138" i="38"/>
  <c r="F139" i="38"/>
  <c r="F140" i="38"/>
  <c r="F141" i="38"/>
  <c r="D142" i="38"/>
  <c r="F142" i="38"/>
  <c r="F143" i="38"/>
  <c r="D144" i="38"/>
  <c r="F145" i="38"/>
  <c r="F146" i="38"/>
  <c r="A151" i="38"/>
  <c r="F151" i="38"/>
  <c r="A152" i="38"/>
  <c r="F152" i="38"/>
  <c r="A153" i="38"/>
  <c r="A154" i="38" s="1"/>
  <c r="A155" i="38" s="1"/>
  <c r="A156" i="38" s="1"/>
  <c r="A157" i="38" s="1"/>
  <c r="A158" i="38" s="1"/>
  <c r="F153" i="38"/>
  <c r="F154" i="38"/>
  <c r="F155" i="38"/>
  <c r="F156" i="38"/>
  <c r="D157" i="38"/>
  <c r="F157" i="38"/>
  <c r="F158" i="38"/>
  <c r="A163" i="38"/>
  <c r="A164" i="38" s="1"/>
  <c r="A165" i="38" s="1"/>
  <c r="A166" i="38" s="1"/>
  <c r="F163" i="38"/>
  <c r="F164" i="38"/>
  <c r="F165" i="38"/>
  <c r="F166" i="38"/>
  <c r="A167" i="38"/>
  <c r="A168" i="38" s="1"/>
  <c r="A169" i="38" s="1"/>
  <c r="A170" i="38" s="1"/>
  <c r="F167" i="38"/>
  <c r="F168" i="38"/>
  <c r="F169" i="38"/>
  <c r="F170" i="38"/>
  <c r="A171" i="38"/>
  <c r="A172" i="38" s="1"/>
  <c r="A173" i="38" s="1"/>
  <c r="A174" i="38" s="1"/>
  <c r="F171" i="38"/>
  <c r="F172" i="38"/>
  <c r="F173" i="38"/>
  <c r="F174" i="38"/>
  <c r="A175" i="38"/>
  <c r="A176" i="38" s="1"/>
  <c r="A177" i="38" s="1"/>
  <c r="A178" i="38" s="1"/>
  <c r="F175" i="38"/>
  <c r="F176" i="38"/>
  <c r="F177" i="38"/>
  <c r="F178" i="38"/>
  <c r="A179" i="38"/>
  <c r="A180" i="38" s="1"/>
  <c r="F179" i="38"/>
  <c r="F180" i="38"/>
  <c r="A185" i="38"/>
  <c r="A186" i="38" s="1"/>
  <c r="A187" i="38" s="1"/>
  <c r="A188" i="38" s="1"/>
  <c r="A189" i="38" s="1"/>
  <c r="F185" i="38"/>
  <c r="D186" i="38"/>
  <c r="F187" i="38"/>
  <c r="D188" i="38"/>
  <c r="F188" i="38"/>
  <c r="F189" i="38"/>
  <c r="A190" i="38"/>
  <c r="F190" i="38"/>
  <c r="A6" i="37"/>
  <c r="A7" i="37" s="1"/>
  <c r="A8" i="37" s="1"/>
  <c r="A9" i="37" s="1"/>
  <c r="A10" i="37" s="1"/>
  <c r="F6" i="37"/>
  <c r="F7" i="37"/>
  <c r="F8" i="37"/>
  <c r="D9" i="37"/>
  <c r="F9" i="37"/>
  <c r="F10" i="37"/>
  <c r="A11" i="37"/>
  <c r="A12" i="37" s="1"/>
  <c r="A13" i="37" s="1"/>
  <c r="A14" i="37" s="1"/>
  <c r="A15" i="37" s="1"/>
  <c r="F11" i="37"/>
  <c r="F12" i="37"/>
  <c r="D13" i="37"/>
  <c r="F13" i="37"/>
  <c r="F14" i="37"/>
  <c r="F15" i="37"/>
  <c r="A20" i="37"/>
  <c r="F20" i="37"/>
  <c r="A21" i="37"/>
  <c r="A22" i="37" s="1"/>
  <c r="A23" i="37" s="1"/>
  <c r="A24" i="37" s="1"/>
  <c r="A25" i="37" s="1"/>
  <c r="A26" i="37" s="1"/>
  <c r="A27" i="37" s="1"/>
  <c r="A28" i="37" s="1"/>
  <c r="A29" i="37" s="1"/>
  <c r="F21" i="37"/>
  <c r="F22" i="37"/>
  <c r="D23" i="37"/>
  <c r="F23" i="37" s="1"/>
  <c r="F24" i="37"/>
  <c r="F25" i="37"/>
  <c r="F26" i="37"/>
  <c r="F27" i="37"/>
  <c r="F28" i="37"/>
  <c r="F29" i="37"/>
  <c r="A34" i="37"/>
  <c r="F34" i="37"/>
  <c r="A35" i="37"/>
  <c r="A36" i="37" s="1"/>
  <c r="A37" i="37" s="1"/>
  <c r="A38" i="37" s="1"/>
  <c r="A39" i="37" s="1"/>
  <c r="A40" i="37" s="1"/>
  <c r="F35" i="37"/>
  <c r="F36" i="37"/>
  <c r="D37" i="37"/>
  <c r="F38" i="37"/>
  <c r="F39" i="37"/>
  <c r="F40" i="37"/>
  <c r="F45" i="37"/>
  <c r="F46" i="37"/>
  <c r="F47" i="37"/>
  <c r="D48" i="37"/>
  <c r="F48" i="37"/>
  <c r="F49" i="37"/>
  <c r="F50" i="37"/>
  <c r="F51" i="37"/>
  <c r="A56" i="37"/>
  <c r="A57" i="37" s="1"/>
  <c r="A58" i="37" s="1"/>
  <c r="A59" i="37" s="1"/>
  <c r="A60" i="37" s="1"/>
  <c r="A61" i="37" s="1"/>
  <c r="A62" i="37" s="1"/>
  <c r="A63" i="37" s="1"/>
  <c r="A64" i="37" s="1"/>
  <c r="A65" i="37" s="1"/>
  <c r="F56" i="37"/>
  <c r="F57" i="37"/>
  <c r="F58" i="37"/>
  <c r="D59" i="37"/>
  <c r="F59" i="37"/>
  <c r="F60" i="37"/>
  <c r="F61" i="37"/>
  <c r="F62" i="37"/>
  <c r="D63" i="37"/>
  <c r="F63" i="37"/>
  <c r="F64" i="37"/>
  <c r="F65" i="37"/>
  <c r="A70" i="37"/>
  <c r="A71" i="37" s="1"/>
  <c r="A72" i="37" s="1"/>
  <c r="A73" i="37" s="1"/>
  <c r="A74" i="37" s="1"/>
  <c r="A75" i="37" s="1"/>
  <c r="A76" i="37" s="1"/>
  <c r="A77" i="37" s="1"/>
  <c r="A78" i="37" s="1"/>
  <c r="A79" i="37" s="1"/>
  <c r="F70" i="37"/>
  <c r="F71" i="37"/>
  <c r="F72" i="37"/>
  <c r="D73" i="37"/>
  <c r="F73" i="37" s="1"/>
  <c r="F74" i="37"/>
  <c r="F75" i="37"/>
  <c r="F76" i="37"/>
  <c r="F77" i="37"/>
  <c r="F78" i="37"/>
  <c r="F79" i="37"/>
  <c r="A85" i="37"/>
  <c r="A86" i="37" s="1"/>
  <c r="A87" i="37" s="1"/>
  <c r="A88" i="37" s="1"/>
  <c r="A89" i="37" s="1"/>
  <c r="A90" i="37" s="1"/>
  <c r="A91" i="37" s="1"/>
  <c r="F85" i="37"/>
  <c r="F86" i="37"/>
  <c r="F87" i="37"/>
  <c r="D88" i="37"/>
  <c r="F89" i="37"/>
  <c r="F90" i="37"/>
  <c r="F91" i="37"/>
  <c r="A96" i="37"/>
  <c r="F96" i="37"/>
  <c r="A97" i="37"/>
  <c r="F97" i="37"/>
  <c r="A98" i="37"/>
  <c r="D98" i="37"/>
  <c r="F98" i="37"/>
  <c r="A99" i="37"/>
  <c r="A100" i="37" s="1"/>
  <c r="A101" i="37" s="1"/>
  <c r="A102" i="37" s="1"/>
  <c r="A103" i="37" s="1"/>
  <c r="A104" i="37" s="1"/>
  <c r="F99" i="37"/>
  <c r="F100" i="37"/>
  <c r="F101" i="37"/>
  <c r="F102" i="37"/>
  <c r="F103" i="37"/>
  <c r="F104" i="37"/>
  <c r="A109" i="37"/>
  <c r="F109" i="37"/>
  <c r="A110" i="37"/>
  <c r="F110" i="37"/>
  <c r="A111" i="37"/>
  <c r="F111" i="37"/>
  <c r="A112" i="37"/>
  <c r="D112" i="37"/>
  <c r="F112" i="37"/>
  <c r="A113" i="37"/>
  <c r="D113" i="37"/>
  <c r="F113" i="37"/>
  <c r="A114" i="37"/>
  <c r="A115" i="37" s="1"/>
  <c r="A116" i="37" s="1"/>
  <c r="A117" i="37" s="1"/>
  <c r="A118" i="37" s="1"/>
  <c r="A119" i="37" s="1"/>
  <c r="A120" i="37" s="1"/>
  <c r="A121" i="37" s="1"/>
  <c r="A122" i="37" s="1"/>
  <c r="A123" i="37" s="1"/>
  <c r="A124" i="37" s="1"/>
  <c r="F114" i="37"/>
  <c r="F115" i="37"/>
  <c r="F116" i="37"/>
  <c r="D117" i="37"/>
  <c r="F117" i="37" s="1"/>
  <c r="F118" i="37"/>
  <c r="F119" i="37"/>
  <c r="F120" i="37"/>
  <c r="F121" i="37"/>
  <c r="F122" i="37"/>
  <c r="F123" i="37"/>
  <c r="F124" i="37"/>
  <c r="A129" i="37"/>
  <c r="F129" i="37"/>
  <c r="A130" i="37"/>
  <c r="D130" i="37"/>
  <c r="F130" i="37"/>
  <c r="A131" i="37"/>
  <c r="D131" i="37"/>
  <c r="F131" i="37"/>
  <c r="A132" i="37"/>
  <c r="A133" i="37" s="1"/>
  <c r="A134" i="37" s="1"/>
  <c r="A135" i="37" s="1"/>
  <c r="A136" i="37" s="1"/>
  <c r="A137" i="37" s="1"/>
  <c r="A138" i="37" s="1"/>
  <c r="A139" i="37" s="1"/>
  <c r="A140" i="37" s="1"/>
  <c r="A141" i="37" s="1"/>
  <c r="A142" i="37" s="1"/>
  <c r="A143" i="37" s="1"/>
  <c r="A144" i="37" s="1"/>
  <c r="A145" i="37" s="1"/>
  <c r="A146" i="37" s="1"/>
  <c r="F132" i="37"/>
  <c r="D133" i="37"/>
  <c r="D134" i="37"/>
  <c r="F134" i="37" s="1"/>
  <c r="F135" i="37"/>
  <c r="F136" i="37"/>
  <c r="F137" i="37"/>
  <c r="F138" i="37"/>
  <c r="F139" i="37"/>
  <c r="F140" i="37"/>
  <c r="F141" i="37"/>
  <c r="D142" i="37"/>
  <c r="F143" i="37"/>
  <c r="D144" i="37"/>
  <c r="F144" i="37"/>
  <c r="F145" i="37"/>
  <c r="F146" i="37"/>
  <c r="A151" i="37"/>
  <c r="A152" i="37" s="1"/>
  <c r="A153" i="37" s="1"/>
  <c r="A154" i="37" s="1"/>
  <c r="A155" i="37" s="1"/>
  <c r="A156" i="37" s="1"/>
  <c r="A157" i="37" s="1"/>
  <c r="A158" i="37" s="1"/>
  <c r="F151" i="37"/>
  <c r="F152" i="37"/>
  <c r="F153" i="37"/>
  <c r="F154" i="37"/>
  <c r="F155" i="37"/>
  <c r="F156" i="37"/>
  <c r="D157" i="37"/>
  <c r="F157" i="37"/>
  <c r="F158" i="37"/>
  <c r="A163" i="37"/>
  <c r="A164" i="37" s="1"/>
  <c r="A165" i="37" s="1"/>
  <c r="A166" i="37" s="1"/>
  <c r="A167" i="37" s="1"/>
  <c r="A168" i="37" s="1"/>
  <c r="A169" i="37" s="1"/>
  <c r="A170" i="37" s="1"/>
  <c r="A171" i="37" s="1"/>
  <c r="A172" i="37" s="1"/>
  <c r="A173" i="37" s="1"/>
  <c r="A174" i="37" s="1"/>
  <c r="A175" i="37" s="1"/>
  <c r="A176" i="37" s="1"/>
  <c r="A177" i="37" s="1"/>
  <c r="A178" i="37" s="1"/>
  <c r="A179" i="37" s="1"/>
  <c r="A180" i="37" s="1"/>
  <c r="F163" i="37"/>
  <c r="F164" i="37"/>
  <c r="F165" i="37"/>
  <c r="F166" i="37"/>
  <c r="F167" i="37"/>
  <c r="F168" i="37"/>
  <c r="F169" i="37"/>
  <c r="F170" i="37"/>
  <c r="F171" i="37"/>
  <c r="F172" i="37"/>
  <c r="F173" i="37"/>
  <c r="F174" i="37"/>
  <c r="F175" i="37"/>
  <c r="F176" i="37"/>
  <c r="F177" i="37"/>
  <c r="F178" i="37"/>
  <c r="F179" i="37"/>
  <c r="F180" i="37"/>
  <c r="A185" i="37"/>
  <c r="F185" i="37"/>
  <c r="A186" i="37"/>
  <c r="D186" i="37"/>
  <c r="F186" i="37"/>
  <c r="A187" i="37"/>
  <c r="A188" i="37" s="1"/>
  <c r="A189" i="37" s="1"/>
  <c r="A190" i="37" s="1"/>
  <c r="F187" i="37"/>
  <c r="D188" i="37"/>
  <c r="F188" i="37"/>
  <c r="F189" i="37"/>
  <c r="F190" i="37"/>
  <c r="A7" i="36"/>
  <c r="A8" i="36" s="1"/>
  <c r="A9" i="36" s="1"/>
  <c r="A10" i="36" s="1"/>
  <c r="A11" i="36" s="1"/>
  <c r="A12" i="36" s="1"/>
  <c r="A13" i="36" s="1"/>
  <c r="A14" i="36" s="1"/>
  <c r="A15" i="36" s="1"/>
  <c r="A16" i="36" s="1"/>
  <c r="F7" i="36"/>
  <c r="F8" i="36"/>
  <c r="F9" i="36"/>
  <c r="D10" i="36"/>
  <c r="F10" i="36"/>
  <c r="F11" i="36"/>
  <c r="F12" i="36"/>
  <c r="F13" i="36"/>
  <c r="F14" i="36"/>
  <c r="F15" i="36"/>
  <c r="F16" i="36"/>
  <c r="A21" i="36"/>
  <c r="A22" i="36" s="1"/>
  <c r="A23" i="36" s="1"/>
  <c r="A24" i="36" s="1"/>
  <c r="A25" i="36" s="1"/>
  <c r="A26" i="36" s="1"/>
  <c r="A27" i="36" s="1"/>
  <c r="A28" i="36" s="1"/>
  <c r="A29" i="36" s="1"/>
  <c r="A30" i="36" s="1"/>
  <c r="F21" i="36"/>
  <c r="F22" i="36"/>
  <c r="F23" i="36"/>
  <c r="D24" i="36"/>
  <c r="F25" i="36"/>
  <c r="F26" i="36"/>
  <c r="F27" i="36"/>
  <c r="F28" i="36"/>
  <c r="F29" i="36"/>
  <c r="F30" i="36"/>
  <c r="A35" i="36"/>
  <c r="A36" i="36" s="1"/>
  <c r="A37" i="36" s="1"/>
  <c r="A38" i="36" s="1"/>
  <c r="A39" i="36" s="1"/>
  <c r="A40" i="36" s="1"/>
  <c r="A41" i="36" s="1"/>
  <c r="F35" i="36"/>
  <c r="F36" i="36"/>
  <c r="F37" i="36"/>
  <c r="F38" i="36"/>
  <c r="F39" i="36"/>
  <c r="F40" i="36"/>
  <c r="F41" i="36"/>
  <c r="F47" i="36"/>
  <c r="F48" i="36"/>
  <c r="F49" i="36"/>
  <c r="D50" i="36"/>
  <c r="F50" i="36"/>
  <c r="F51" i="36"/>
  <c r="F52" i="36"/>
  <c r="F53" i="36"/>
  <c r="A58" i="36"/>
  <c r="A59" i="36" s="1"/>
  <c r="A60" i="36" s="1"/>
  <c r="A61" i="36" s="1"/>
  <c r="A62" i="36" s="1"/>
  <c r="A63" i="36" s="1"/>
  <c r="F58" i="36"/>
  <c r="F59" i="36"/>
  <c r="D60" i="36"/>
  <c r="F60" i="36"/>
  <c r="F61" i="36"/>
  <c r="D62" i="36"/>
  <c r="F62" i="36"/>
  <c r="F63" i="36"/>
  <c r="A64" i="36"/>
  <c r="A65" i="36" s="1"/>
  <c r="A66" i="36" s="1"/>
  <c r="F64" i="36"/>
  <c r="F65" i="36"/>
  <c r="F66" i="36"/>
  <c r="A71" i="36"/>
  <c r="F71" i="36"/>
  <c r="A72" i="36"/>
  <c r="D72" i="36"/>
  <c r="F72" i="36"/>
  <c r="A73" i="36"/>
  <c r="A74" i="36" s="1"/>
  <c r="A75" i="36" s="1"/>
  <c r="A76" i="36" s="1"/>
  <c r="A77" i="36" s="1"/>
  <c r="A78" i="36" s="1"/>
  <c r="A79" i="36" s="1"/>
  <c r="A80" i="36" s="1"/>
  <c r="A81" i="36" s="1"/>
  <c r="A82" i="36" s="1"/>
  <c r="F73" i="36"/>
  <c r="D74" i="36"/>
  <c r="F74" i="36"/>
  <c r="D75" i="36"/>
  <c r="F75" i="36"/>
  <c r="F76" i="36"/>
  <c r="F77" i="36"/>
  <c r="D78" i="36"/>
  <c r="F78" i="36" s="1"/>
  <c r="F79" i="36"/>
  <c r="F80" i="36"/>
  <c r="F81" i="36"/>
  <c r="F82" i="36"/>
  <c r="A87" i="36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F87" i="36"/>
  <c r="D88" i="36"/>
  <c r="D89" i="36"/>
  <c r="F90" i="36"/>
  <c r="D91" i="36"/>
  <c r="F91" i="36"/>
  <c r="D92" i="36"/>
  <c r="F92" i="36"/>
  <c r="F93" i="36"/>
  <c r="F94" i="36"/>
  <c r="F95" i="36"/>
  <c r="F96" i="36"/>
  <c r="F97" i="36"/>
  <c r="F98" i="36"/>
  <c r="F99" i="36"/>
  <c r="F100" i="36"/>
  <c r="F101" i="36"/>
  <c r="A106" i="36"/>
  <c r="A107" i="36" s="1"/>
  <c r="A108" i="36" s="1"/>
  <c r="A109" i="36" s="1"/>
  <c r="A110" i="36" s="1"/>
  <c r="A111" i="36" s="1"/>
  <c r="F106" i="36"/>
  <c r="F107" i="36"/>
  <c r="F108" i="36"/>
  <c r="F109" i="36"/>
  <c r="F110" i="36"/>
  <c r="F111" i="36"/>
  <c r="A116" i="36"/>
  <c r="F116" i="36"/>
  <c r="A117" i="36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F117" i="36"/>
  <c r="F118" i="36"/>
  <c r="F119" i="36"/>
  <c r="F120" i="36"/>
  <c r="F121" i="36"/>
  <c r="F122" i="36"/>
  <c r="F123" i="36"/>
  <c r="F124" i="36"/>
  <c r="F125" i="36"/>
  <c r="F126" i="36"/>
  <c r="F127" i="36"/>
  <c r="F128" i="36"/>
  <c r="F129" i="36"/>
  <c r="F130" i="36"/>
  <c r="F131" i="36"/>
  <c r="F132" i="36"/>
  <c r="F133" i="36"/>
  <c r="A138" i="36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F138" i="36"/>
  <c r="F139" i="36"/>
  <c r="D140" i="36"/>
  <c r="F140" i="36"/>
  <c r="D141" i="36"/>
  <c r="F141" i="36"/>
  <c r="D142" i="36"/>
  <c r="F142" i="36"/>
  <c r="F143" i="36"/>
  <c r="F144" i="36"/>
  <c r="D145" i="36"/>
  <c r="D146" i="36"/>
  <c r="F147" i="36"/>
  <c r="F148" i="36"/>
  <c r="A153" i="36"/>
  <c r="F153" i="36"/>
  <c r="A154" i="36"/>
  <c r="D154" i="36"/>
  <c r="F154" i="36"/>
  <c r="A155" i="36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F155" i="36"/>
  <c r="F156" i="36"/>
  <c r="D157" i="36"/>
  <c r="D158" i="36"/>
  <c r="D159" i="36"/>
  <c r="D160" i="36"/>
  <c r="F161" i="36"/>
  <c r="D162" i="36"/>
  <c r="F163" i="36"/>
  <c r="F164" i="36"/>
  <c r="F165" i="36"/>
  <c r="D166" i="36"/>
  <c r="F167" i="36"/>
  <c r="F168" i="36"/>
  <c r="F169" i="36"/>
  <c r="F170" i="36"/>
  <c r="F171" i="36"/>
  <c r="D172" i="36"/>
  <c r="F173" i="36"/>
  <c r="F174" i="36"/>
  <c r="D175" i="36"/>
  <c r="F175" i="36"/>
  <c r="F176" i="36"/>
  <c r="F177" i="36"/>
  <c r="F178" i="36"/>
  <c r="F179" i="36"/>
  <c r="F180" i="36"/>
  <c r="F181" i="36"/>
  <c r="F182" i="36"/>
  <c r="F183" i="36"/>
  <c r="A187" i="36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F187" i="36"/>
  <c r="D188" i="36"/>
  <c r="F188" i="36"/>
  <c r="F189" i="36"/>
  <c r="D190" i="36"/>
  <c r="F191" i="36"/>
  <c r="D192" i="36"/>
  <c r="F193" i="36"/>
  <c r="F194" i="36"/>
  <c r="F195" i="36"/>
  <c r="F196" i="36"/>
  <c r="F197" i="36"/>
  <c r="F198" i="36"/>
  <c r="F199" i="36"/>
  <c r="A203" i="36"/>
  <c r="F203" i="36"/>
  <c r="A204" i="36"/>
  <c r="D204" i="36"/>
  <c r="A205" i="36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F205" i="36"/>
  <c r="D206" i="36"/>
  <c r="F206" i="36"/>
  <c r="F207" i="36"/>
  <c r="F208" i="36"/>
  <c r="D209" i="36"/>
  <c r="F209" i="36"/>
  <c r="F210" i="36"/>
  <c r="F211" i="36"/>
  <c r="D212" i="36"/>
  <c r="F212" i="36" s="1"/>
  <c r="F213" i="36"/>
  <c r="F214" i="36"/>
  <c r="F215" i="36"/>
  <c r="F216" i="36"/>
  <c r="A221" i="36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F221" i="36"/>
  <c r="D222" i="36"/>
  <c r="F222" i="36" s="1"/>
  <c r="F223" i="36"/>
  <c r="D224" i="36"/>
  <c r="F224" i="36"/>
  <c r="F225" i="36"/>
  <c r="D226" i="36"/>
  <c r="F226" i="36"/>
  <c r="D227" i="36"/>
  <c r="F227" i="36"/>
  <c r="F228" i="36"/>
  <c r="F229" i="36"/>
  <c r="F230" i="36"/>
  <c r="F231" i="36"/>
  <c r="F232" i="36"/>
  <c r="A7" i="35"/>
  <c r="A8" i="35" s="1"/>
  <c r="A9" i="35" s="1"/>
  <c r="A10" i="35" s="1"/>
  <c r="A11" i="35" s="1"/>
  <c r="A12" i="35" s="1"/>
  <c r="A13" i="35" s="1"/>
  <c r="A14" i="35" s="1"/>
  <c r="A15" i="35" s="1"/>
  <c r="A16" i="35" s="1"/>
  <c r="F7" i="35"/>
  <c r="F8" i="35"/>
  <c r="F9" i="35"/>
  <c r="D10" i="35"/>
  <c r="F10" i="35"/>
  <c r="F11" i="35"/>
  <c r="F12" i="35"/>
  <c r="F13" i="35"/>
  <c r="F14" i="35"/>
  <c r="F15" i="35"/>
  <c r="F16" i="35"/>
  <c r="A21" i="35"/>
  <c r="F21" i="35"/>
  <c r="A22" i="35"/>
  <c r="A23" i="35" s="1"/>
  <c r="A24" i="35" s="1"/>
  <c r="A25" i="35" s="1"/>
  <c r="A26" i="35" s="1"/>
  <c r="A27" i="35" s="1"/>
  <c r="A28" i="35" s="1"/>
  <c r="A29" i="35" s="1"/>
  <c r="A30" i="35" s="1"/>
  <c r="F22" i="35"/>
  <c r="F23" i="35"/>
  <c r="D24" i="35"/>
  <c r="F24" i="35"/>
  <c r="F25" i="35"/>
  <c r="F26" i="35"/>
  <c r="F27" i="35"/>
  <c r="F28" i="35"/>
  <c r="F29" i="35"/>
  <c r="F30" i="35"/>
  <c r="A35" i="35"/>
  <c r="A36" i="35" s="1"/>
  <c r="A37" i="35" s="1"/>
  <c r="A38" i="35" s="1"/>
  <c r="A39" i="35" s="1"/>
  <c r="A40" i="35" s="1"/>
  <c r="A41" i="35" s="1"/>
  <c r="F35" i="35"/>
  <c r="F36" i="35"/>
  <c r="F37" i="35"/>
  <c r="D38" i="35"/>
  <c r="F39" i="35"/>
  <c r="F40" i="35"/>
  <c r="F41" i="35"/>
  <c r="F46" i="35"/>
  <c r="F47" i="35"/>
  <c r="F48" i="35"/>
  <c r="D49" i="35"/>
  <c r="F50" i="35"/>
  <c r="F51" i="35"/>
  <c r="F52" i="35"/>
  <c r="A57" i="35"/>
  <c r="A58" i="35" s="1"/>
  <c r="A59" i="35" s="1"/>
  <c r="A60" i="35" s="1"/>
  <c r="A61" i="35" s="1"/>
  <c r="A62" i="35" s="1"/>
  <c r="A63" i="35" s="1"/>
  <c r="A64" i="35" s="1"/>
  <c r="A65" i="35" s="1"/>
  <c r="A66" i="35" s="1"/>
  <c r="F57" i="35"/>
  <c r="F58" i="35"/>
  <c r="F59" i="35"/>
  <c r="D60" i="35"/>
  <c r="D61" i="35"/>
  <c r="F61" i="35"/>
  <c r="F62" i="35"/>
  <c r="F63" i="35"/>
  <c r="F64" i="35"/>
  <c r="F65" i="35"/>
  <c r="F66" i="35"/>
  <c r="A71" i="35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F71" i="35"/>
  <c r="F72" i="35"/>
  <c r="F73" i="35"/>
  <c r="F74" i="35"/>
  <c r="F75" i="35"/>
  <c r="D76" i="35"/>
  <c r="F76" i="35"/>
  <c r="F77" i="35"/>
  <c r="D78" i="35"/>
  <c r="F78" i="35"/>
  <c r="F79" i="35"/>
  <c r="F80" i="35"/>
  <c r="F81" i="35"/>
  <c r="F82" i="35"/>
  <c r="A87" i="35"/>
  <c r="A88" i="35" s="1"/>
  <c r="A89" i="35" s="1"/>
  <c r="A90" i="35" s="1"/>
  <c r="A91" i="35" s="1"/>
  <c r="A92" i="35" s="1"/>
  <c r="A93" i="35" s="1"/>
  <c r="A94" i="35" s="1"/>
  <c r="F87" i="35"/>
  <c r="D88" i="35"/>
  <c r="D89" i="35"/>
  <c r="F90" i="35"/>
  <c r="D91" i="35"/>
  <c r="D92" i="35"/>
  <c r="F93" i="35"/>
  <c r="F94" i="35"/>
  <c r="A95" i="35"/>
  <c r="A96" i="35" s="1"/>
  <c r="A97" i="35" s="1"/>
  <c r="A98" i="35" s="1"/>
  <c r="A99" i="35" s="1"/>
  <c r="A100" i="35" s="1"/>
  <c r="A101" i="35" s="1"/>
  <c r="A102" i="35" s="1"/>
  <c r="A103" i="35" s="1"/>
  <c r="A104" i="35" s="1"/>
  <c r="F95" i="35"/>
  <c r="F96" i="35"/>
  <c r="F97" i="35"/>
  <c r="F98" i="35"/>
  <c r="F99" i="35"/>
  <c r="F100" i="35"/>
  <c r="F101" i="35"/>
  <c r="F102" i="35"/>
  <c r="F103" i="35"/>
  <c r="F104" i="35"/>
  <c r="A109" i="35"/>
  <c r="A110" i="35" s="1"/>
  <c r="A111" i="35" s="1"/>
  <c r="A112" i="35" s="1"/>
  <c r="A113" i="35" s="1"/>
  <c r="A114" i="35" s="1"/>
  <c r="F109" i="35"/>
  <c r="F110" i="35"/>
  <c r="F111" i="35"/>
  <c r="F112" i="35"/>
  <c r="F113" i="35"/>
  <c r="F114" i="35"/>
  <c r="A119" i="35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F119" i="35"/>
  <c r="F120" i="35"/>
  <c r="F121" i="35"/>
  <c r="F122" i="35"/>
  <c r="F123" i="35"/>
  <c r="F124" i="35"/>
  <c r="F125" i="35"/>
  <c r="F126" i="35"/>
  <c r="F127" i="35"/>
  <c r="F128" i="35"/>
  <c r="F129" i="35"/>
  <c r="F130" i="35"/>
  <c r="F131" i="35"/>
  <c r="F132" i="35"/>
  <c r="F133" i="35"/>
  <c r="F134" i="35"/>
  <c r="F135" i="35"/>
  <c r="F136" i="35"/>
  <c r="A141" i="35"/>
  <c r="A142" i="35" s="1"/>
  <c r="A143" i="35" s="1"/>
  <c r="A144" i="35" s="1"/>
  <c r="A145" i="35" s="1"/>
  <c r="A146" i="35" s="1"/>
  <c r="A147" i="35" s="1"/>
  <c r="A148" i="35" s="1"/>
  <c r="A149" i="35" s="1"/>
  <c r="A150" i="35" s="1"/>
  <c r="F141" i="35"/>
  <c r="F142" i="35"/>
  <c r="D143" i="35"/>
  <c r="F143" i="35"/>
  <c r="D144" i="35"/>
  <c r="F144" i="35"/>
  <c r="F145" i="35"/>
  <c r="D146" i="35"/>
  <c r="F147" i="35"/>
  <c r="D148" i="35"/>
  <c r="D149" i="35"/>
  <c r="D150" i="35"/>
  <c r="A155" i="35"/>
  <c r="A156" i="35" s="1"/>
  <c r="A157" i="35" s="1"/>
  <c r="A158" i="35" s="1"/>
  <c r="A159" i="35" s="1"/>
  <c r="A160" i="35" s="1"/>
  <c r="A161" i="35" s="1"/>
  <c r="A162" i="35" s="1"/>
  <c r="A163" i="35" s="1"/>
  <c r="A164" i="35" s="1"/>
  <c r="A165" i="35" s="1"/>
  <c r="A166" i="35" s="1"/>
  <c r="A167" i="35" s="1"/>
  <c r="A168" i="35" s="1"/>
  <c r="A169" i="35" s="1"/>
  <c r="A170" i="35" s="1"/>
  <c r="A171" i="35" s="1"/>
  <c r="A172" i="35" s="1"/>
  <c r="A173" i="35" s="1"/>
  <c r="A174" i="35" s="1"/>
  <c r="A175" i="35" s="1"/>
  <c r="A176" i="35" s="1"/>
  <c r="A177" i="35" s="1"/>
  <c r="A178" i="35" s="1"/>
  <c r="A179" i="35" s="1"/>
  <c r="A180" i="35" s="1"/>
  <c r="A181" i="35" s="1"/>
  <c r="F155" i="35"/>
  <c r="D156" i="35"/>
  <c r="F157" i="35"/>
  <c r="F158" i="35"/>
  <c r="F159" i="35"/>
  <c r="D160" i="35"/>
  <c r="F161" i="35"/>
  <c r="F162" i="35"/>
  <c r="F163" i="35"/>
  <c r="D164" i="35"/>
  <c r="F165" i="35"/>
  <c r="F166" i="35"/>
  <c r="F167" i="35"/>
  <c r="F168" i="35"/>
  <c r="F169" i="35"/>
  <c r="D170" i="35"/>
  <c r="F171" i="35"/>
  <c r="F172" i="35"/>
  <c r="D173" i="35"/>
  <c r="F173" i="35"/>
  <c r="F174" i="35"/>
  <c r="F175" i="35"/>
  <c r="F176" i="35"/>
  <c r="F177" i="35"/>
  <c r="F178" i="35"/>
  <c r="F179" i="35"/>
  <c r="F180" i="35"/>
  <c r="F181" i="35"/>
  <c r="A186" i="35"/>
  <c r="F186" i="35"/>
  <c r="A187" i="35"/>
  <c r="D187" i="35"/>
  <c r="A188" i="35"/>
  <c r="A189" i="35" s="1"/>
  <c r="A190" i="35" s="1"/>
  <c r="A191" i="35" s="1"/>
  <c r="A193" i="35" s="1"/>
  <c r="F188" i="35"/>
  <c r="D189" i="35"/>
  <c r="F189" i="35"/>
  <c r="F190" i="35"/>
  <c r="F191" i="35"/>
  <c r="F192" i="35"/>
  <c r="F193" i="35"/>
  <c r="F194" i="35"/>
  <c r="F195" i="35"/>
  <c r="A6" i="34"/>
  <c r="A7" i="34" s="1"/>
  <c r="A8" i="34" s="1"/>
  <c r="A9" i="34" s="1"/>
  <c r="A10" i="34" s="1"/>
  <c r="A11" i="34" s="1"/>
  <c r="A12" i="34" s="1"/>
  <c r="A13" i="34" s="1"/>
  <c r="A14" i="34" s="1"/>
  <c r="A15" i="34" s="1"/>
  <c r="F6" i="34"/>
  <c r="F7" i="34"/>
  <c r="F8" i="34"/>
  <c r="D9" i="34"/>
  <c r="F9" i="34"/>
  <c r="F10" i="34"/>
  <c r="F11" i="34"/>
  <c r="F12" i="34"/>
  <c r="F13" i="34"/>
  <c r="F14" i="34"/>
  <c r="F15" i="34"/>
  <c r="A20" i="34"/>
  <c r="A21" i="34" s="1"/>
  <c r="A22" i="34" s="1"/>
  <c r="A23" i="34" s="1"/>
  <c r="A24" i="34" s="1"/>
  <c r="A25" i="34" s="1"/>
  <c r="A26" i="34" s="1"/>
  <c r="A27" i="34" s="1"/>
  <c r="A28" i="34" s="1"/>
  <c r="A29" i="34" s="1"/>
  <c r="F20" i="34"/>
  <c r="F21" i="34"/>
  <c r="F22" i="34"/>
  <c r="D23" i="34"/>
  <c r="F24" i="34"/>
  <c r="F25" i="34"/>
  <c r="F26" i="34"/>
  <c r="F27" i="34"/>
  <c r="F28" i="34"/>
  <c r="F29" i="34"/>
  <c r="F34" i="34"/>
  <c r="F35" i="34"/>
  <c r="F36" i="34"/>
  <c r="D37" i="34"/>
  <c r="F37" i="34"/>
  <c r="F38" i="34"/>
  <c r="F39" i="34"/>
  <c r="A40" i="34"/>
  <c r="F40" i="34"/>
  <c r="F45" i="34"/>
  <c r="F46" i="34"/>
  <c r="F47" i="34"/>
  <c r="D48" i="34"/>
  <c r="F48" i="34"/>
  <c r="F49" i="34"/>
  <c r="F50" i="34"/>
  <c r="F51" i="34"/>
  <c r="A56" i="34"/>
  <c r="A57" i="34" s="1"/>
  <c r="A58" i="34" s="1"/>
  <c r="A59" i="34" s="1"/>
  <c r="A60" i="34" s="1"/>
  <c r="A61" i="34" s="1"/>
  <c r="A62" i="34" s="1"/>
  <c r="A63" i="34" s="1"/>
  <c r="A64" i="34" s="1"/>
  <c r="F56" i="34"/>
  <c r="F57" i="34"/>
  <c r="D58" i="34"/>
  <c r="F59" i="34"/>
  <c r="F60" i="34"/>
  <c r="F61" i="34"/>
  <c r="F62" i="34"/>
  <c r="F63" i="34"/>
  <c r="F64" i="34"/>
  <c r="A69" i="34"/>
  <c r="F69" i="34"/>
  <c r="A70" i="34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F70" i="34"/>
  <c r="F71" i="34"/>
  <c r="D72" i="34"/>
  <c r="F72" i="34"/>
  <c r="F73" i="34"/>
  <c r="F74" i="34"/>
  <c r="F75" i="34"/>
  <c r="D76" i="34"/>
  <c r="F77" i="34"/>
  <c r="F78" i="34"/>
  <c r="F79" i="34"/>
  <c r="F80" i="34"/>
  <c r="A85" i="34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F85" i="34"/>
  <c r="D86" i="34"/>
  <c r="D87" i="34"/>
  <c r="F88" i="34"/>
  <c r="F89" i="34"/>
  <c r="F90" i="34"/>
  <c r="D91" i="34"/>
  <c r="F91" i="34"/>
  <c r="D92" i="34"/>
  <c r="F92" i="34"/>
  <c r="F93" i="34"/>
  <c r="F94" i="34"/>
  <c r="F95" i="34"/>
  <c r="F96" i="34"/>
  <c r="F97" i="34"/>
  <c r="F98" i="34"/>
  <c r="F99" i="34"/>
  <c r="F100" i="34"/>
  <c r="F101" i="34"/>
  <c r="D102" i="34"/>
  <c r="F103" i="34"/>
  <c r="D104" i="34"/>
  <c r="F105" i="34"/>
  <c r="A110" i="34"/>
  <c r="A111" i="34" s="1"/>
  <c r="A112" i="34" s="1"/>
  <c r="A113" i="34" s="1"/>
  <c r="A114" i="34" s="1"/>
  <c r="A115" i="34" s="1"/>
  <c r="F110" i="34"/>
  <c r="F111" i="34"/>
  <c r="F112" i="34"/>
  <c r="F113" i="34"/>
  <c r="F114" i="34"/>
  <c r="F115" i="34"/>
  <c r="A120" i="34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F120" i="34"/>
  <c r="F121" i="34"/>
  <c r="F122" i="34"/>
  <c r="F123" i="34"/>
  <c r="F124" i="34"/>
  <c r="F125" i="34"/>
  <c r="F126" i="34"/>
  <c r="F127" i="34"/>
  <c r="F128" i="34"/>
  <c r="F129" i="34"/>
  <c r="F130" i="34"/>
  <c r="F131" i="34"/>
  <c r="F132" i="34"/>
  <c r="F133" i="34"/>
  <c r="F134" i="34"/>
  <c r="F135" i="34"/>
  <c r="F136" i="34"/>
  <c r="F137" i="34"/>
  <c r="A142" i="34"/>
  <c r="A143" i="34" s="1"/>
  <c r="A144" i="34" s="1"/>
  <c r="A145" i="34" s="1"/>
  <c r="A146" i="34" s="1"/>
  <c r="A147" i="34" s="1"/>
  <c r="A148" i="34" s="1"/>
  <c r="A149" i="34" s="1"/>
  <c r="A150" i="34" s="1"/>
  <c r="A151" i="34" s="1"/>
  <c r="F142" i="34"/>
  <c r="F143" i="34"/>
  <c r="D144" i="34"/>
  <c r="F144" i="34"/>
  <c r="D145" i="34"/>
  <c r="F145" i="34"/>
  <c r="F146" i="34"/>
  <c r="D147" i="34"/>
  <c r="F147" i="34"/>
  <c r="F148" i="34"/>
  <c r="D149" i="34"/>
  <c r="D150" i="34"/>
  <c r="D151" i="34"/>
  <c r="A156" i="34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F156" i="34"/>
  <c r="D157" i="34"/>
  <c r="F158" i="34"/>
  <c r="F159" i="34"/>
  <c r="F160" i="34"/>
  <c r="D161" i="34"/>
  <c r="F161" i="34"/>
  <c r="F162" i="34"/>
  <c r="F163" i="34"/>
  <c r="F164" i="34"/>
  <c r="D165" i="34"/>
  <c r="F166" i="34"/>
  <c r="F167" i="34"/>
  <c r="F168" i="34"/>
  <c r="F169" i="34"/>
  <c r="F170" i="34"/>
  <c r="D171" i="34"/>
  <c r="F172" i="34"/>
  <c r="F173" i="34"/>
  <c r="D174" i="34"/>
  <c r="F175" i="34"/>
  <c r="F176" i="34"/>
  <c r="F177" i="34"/>
  <c r="F178" i="34"/>
  <c r="F179" i="34"/>
  <c r="F180" i="34"/>
  <c r="F181" i="34"/>
  <c r="F182" i="34"/>
  <c r="A187" i="34"/>
  <c r="A188" i="34" s="1"/>
  <c r="A189" i="34" s="1"/>
  <c r="A190" i="34" s="1"/>
  <c r="A191" i="34" s="1"/>
  <c r="A192" i="34" s="1"/>
  <c r="F187" i="34"/>
  <c r="D188" i="34"/>
  <c r="F189" i="34"/>
  <c r="D190" i="34"/>
  <c r="F191" i="34"/>
  <c r="F192" i="34"/>
  <c r="F193" i="34"/>
  <c r="F194" i="34"/>
  <c r="F195" i="34"/>
  <c r="F196" i="34"/>
  <c r="A6" i="33"/>
  <c r="A7" i="33" s="1"/>
  <c r="A8" i="33" s="1"/>
  <c r="A9" i="33" s="1"/>
  <c r="A10" i="33" s="1"/>
  <c r="A11" i="33" s="1"/>
  <c r="A12" i="33" s="1"/>
  <c r="A13" i="33" s="1"/>
  <c r="A14" i="33" s="1"/>
  <c r="A15" i="33" s="1"/>
  <c r="F6" i="33"/>
  <c r="F7" i="33"/>
  <c r="F8" i="33"/>
  <c r="D9" i="33"/>
  <c r="F10" i="33"/>
  <c r="F11" i="33"/>
  <c r="F12" i="33"/>
  <c r="D13" i="33"/>
  <c r="F14" i="33"/>
  <c r="F15" i="33"/>
  <c r="A20" i="33"/>
  <c r="A21" i="33" s="1"/>
  <c r="A22" i="33" s="1"/>
  <c r="A23" i="33" s="1"/>
  <c r="A24" i="33" s="1"/>
  <c r="A25" i="33" s="1"/>
  <c r="A26" i="33" s="1"/>
  <c r="A27" i="33" s="1"/>
  <c r="A28" i="33" s="1"/>
  <c r="A29" i="33" s="1"/>
  <c r="F20" i="33"/>
  <c r="F21" i="33"/>
  <c r="F22" i="33"/>
  <c r="D23" i="33"/>
  <c r="F24" i="33"/>
  <c r="F25" i="33"/>
  <c r="F26" i="33"/>
  <c r="F27" i="33"/>
  <c r="F28" i="33"/>
  <c r="F29" i="33"/>
  <c r="F34" i="33"/>
  <c r="A35" i="33"/>
  <c r="A36" i="33" s="1"/>
  <c r="A37" i="33" s="1"/>
  <c r="A38" i="33" s="1"/>
  <c r="A39" i="33" s="1"/>
  <c r="A40" i="33" s="1"/>
  <c r="F35" i="33"/>
  <c r="F36" i="33"/>
  <c r="D37" i="33"/>
  <c r="F38" i="33"/>
  <c r="F39" i="33"/>
  <c r="F40" i="33"/>
  <c r="F45" i="33"/>
  <c r="F46" i="33"/>
  <c r="F47" i="33"/>
  <c r="D48" i="33"/>
  <c r="F49" i="33"/>
  <c r="F50" i="33"/>
  <c r="F51" i="33"/>
  <c r="A56" i="33"/>
  <c r="A57" i="33" s="1"/>
  <c r="A58" i="33" s="1"/>
  <c r="A59" i="33" s="1"/>
  <c r="A60" i="33" s="1"/>
  <c r="A61" i="33" s="1"/>
  <c r="A62" i="33" s="1"/>
  <c r="A63" i="33" s="1"/>
  <c r="A64" i="33" s="1"/>
  <c r="F56" i="33"/>
  <c r="F57" i="33"/>
  <c r="D58" i="33"/>
  <c r="F58" i="33"/>
  <c r="F59" i="33"/>
  <c r="F60" i="33"/>
  <c r="F61" i="33"/>
  <c r="F62" i="33"/>
  <c r="F63" i="33"/>
  <c r="F64" i="33"/>
  <c r="A69" i="33"/>
  <c r="A71" i="33" s="1"/>
  <c r="A72" i="33" s="1"/>
  <c r="F69" i="33"/>
  <c r="A70" i="33"/>
  <c r="F70" i="33"/>
  <c r="F71" i="33"/>
  <c r="D72" i="33"/>
  <c r="F72" i="33"/>
  <c r="F73" i="33"/>
  <c r="F74" i="33"/>
  <c r="A75" i="33"/>
  <c r="A74" i="33" s="1"/>
  <c r="A73" i="33" s="1"/>
  <c r="A76" i="33" s="1"/>
  <c r="A77" i="33" s="1"/>
  <c r="A78" i="33" s="1"/>
  <c r="A79" i="33" s="1"/>
  <c r="F75" i="33"/>
  <c r="D76" i="33"/>
  <c r="F77" i="33"/>
  <c r="F78" i="33"/>
  <c r="F79" i="33"/>
  <c r="A80" i="33"/>
  <c r="F80" i="33"/>
  <c r="A85" i="33"/>
  <c r="A86" i="33" s="1"/>
  <c r="A87" i="33" s="1"/>
  <c r="A88" i="33" s="1"/>
  <c r="A89" i="33" s="1"/>
  <c r="A90" i="33" s="1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F85" i="33"/>
  <c r="D86" i="33"/>
  <c r="F87" i="33"/>
  <c r="D88" i="33"/>
  <c r="F88" i="33"/>
  <c r="F89" i="33"/>
  <c r="F90" i="33"/>
  <c r="F91" i="33"/>
  <c r="F92" i="33"/>
  <c r="F93" i="33"/>
  <c r="F94" i="33"/>
  <c r="F95" i="33"/>
  <c r="F96" i="33"/>
  <c r="F97" i="33"/>
  <c r="F98" i="33"/>
  <c r="F99" i="33"/>
  <c r="F100" i="33"/>
  <c r="D101" i="33"/>
  <c r="F101" i="33"/>
  <c r="F102" i="33"/>
  <c r="F103" i="33"/>
  <c r="A108" i="33"/>
  <c r="F108" i="33"/>
  <c r="A109" i="33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F109" i="33"/>
  <c r="F110" i="33"/>
  <c r="F111" i="33"/>
  <c r="F112" i="33"/>
  <c r="F113" i="33"/>
  <c r="F114" i="33"/>
  <c r="F115" i="33"/>
  <c r="F116" i="33"/>
  <c r="F117" i="33"/>
  <c r="F118" i="33"/>
  <c r="F119" i="33"/>
  <c r="F120" i="33"/>
  <c r="F121" i="33"/>
  <c r="F122" i="33"/>
  <c r="F123" i="33"/>
  <c r="F124" i="33"/>
  <c r="F125" i="33"/>
  <c r="F126" i="33"/>
  <c r="F127" i="33"/>
  <c r="F128" i="33"/>
  <c r="F129" i="33"/>
  <c r="F130" i="33"/>
  <c r="A135" i="33"/>
  <c r="A136" i="33" s="1"/>
  <c r="A137" i="33" s="1"/>
  <c r="F135" i="33"/>
  <c r="D136" i="33"/>
  <c r="F136" i="33"/>
  <c r="F137" i="33"/>
  <c r="A138" i="33"/>
  <c r="D138" i="33"/>
  <c r="A139" i="33"/>
  <c r="A140" i="33" s="1"/>
  <c r="A141" i="33" s="1"/>
  <c r="A142" i="33" s="1"/>
  <c r="A143" i="33" s="1"/>
  <c r="A144" i="33" s="1"/>
  <c r="F139" i="33"/>
  <c r="D140" i="33"/>
  <c r="F141" i="33"/>
  <c r="D142" i="33"/>
  <c r="D143" i="33"/>
  <c r="D144" i="33"/>
  <c r="A149" i="33"/>
  <c r="A150" i="33" s="1"/>
  <c r="A151" i="33" s="1"/>
  <c r="A152" i="33" s="1"/>
  <c r="F149" i="33"/>
  <c r="D150" i="33"/>
  <c r="F151" i="33"/>
  <c r="F152" i="33"/>
  <c r="A153" i="33"/>
  <c r="A154" i="33" s="1"/>
  <c r="A155" i="33" s="1"/>
  <c r="A156" i="33" s="1"/>
  <c r="A157" i="33" s="1"/>
  <c r="A158" i="33" s="1"/>
  <c r="A159" i="33" s="1"/>
  <c r="A160" i="33" s="1"/>
  <c r="A161" i="33" s="1"/>
  <c r="A162" i="33" s="1"/>
  <c r="A163" i="33" s="1"/>
  <c r="A164" i="33" s="1"/>
  <c r="F153" i="33"/>
  <c r="D154" i="33"/>
  <c r="F155" i="33"/>
  <c r="F156" i="33"/>
  <c r="F157" i="33"/>
  <c r="F158" i="33"/>
  <c r="F159" i="33"/>
  <c r="F160" i="33"/>
  <c r="F161" i="33"/>
  <c r="F162" i="33"/>
  <c r="F163" i="33"/>
  <c r="F164" i="33"/>
  <c r="A6" i="32"/>
  <c r="A7" i="32" s="1"/>
  <c r="A8" i="32" s="1"/>
  <c r="A9" i="32" s="1"/>
  <c r="A10" i="32" s="1"/>
  <c r="A11" i="32" s="1"/>
  <c r="A12" i="32" s="1"/>
  <c r="A13" i="32" s="1"/>
  <c r="A14" i="32" s="1"/>
  <c r="A15" i="32" s="1"/>
  <c r="F6" i="32"/>
  <c r="F7" i="32"/>
  <c r="F8" i="32"/>
  <c r="D9" i="32"/>
  <c r="F10" i="32"/>
  <c r="F11" i="32"/>
  <c r="F12" i="32"/>
  <c r="D13" i="32"/>
  <c r="F14" i="32"/>
  <c r="F15" i="32"/>
  <c r="A20" i="32"/>
  <c r="A21" i="32" s="1"/>
  <c r="A22" i="32" s="1"/>
  <c r="A23" i="32" s="1"/>
  <c r="A24" i="32" s="1"/>
  <c r="A25" i="32" s="1"/>
  <c r="A26" i="32" s="1"/>
  <c r="A27" i="32" s="1"/>
  <c r="A28" i="32" s="1"/>
  <c r="A29" i="32" s="1"/>
  <c r="F20" i="32"/>
  <c r="F21" i="32"/>
  <c r="F22" i="32"/>
  <c r="D23" i="32"/>
  <c r="F24" i="32"/>
  <c r="F25" i="32"/>
  <c r="F26" i="32"/>
  <c r="F27" i="32"/>
  <c r="F28" i="32"/>
  <c r="F29" i="32"/>
  <c r="F34" i="32"/>
  <c r="A35" i="32"/>
  <c r="A36" i="32" s="1"/>
  <c r="A37" i="32" s="1"/>
  <c r="A38" i="32" s="1"/>
  <c r="F35" i="32"/>
  <c r="F36" i="32"/>
  <c r="D37" i="32"/>
  <c r="F37" i="32"/>
  <c r="F38" i="32"/>
  <c r="A39" i="32"/>
  <c r="A40" i="32" s="1"/>
  <c r="F39" i="32"/>
  <c r="F40" i="32"/>
  <c r="F45" i="32"/>
  <c r="F46" i="32"/>
  <c r="F47" i="32"/>
  <c r="D48" i="32"/>
  <c r="F48" i="32"/>
  <c r="F49" i="32"/>
  <c r="F50" i="32"/>
  <c r="F51" i="32"/>
  <c r="A56" i="32"/>
  <c r="A57" i="32" s="1"/>
  <c r="A58" i="32" s="1"/>
  <c r="A59" i="32" s="1"/>
  <c r="A60" i="32" s="1"/>
  <c r="A61" i="32" s="1"/>
  <c r="A62" i="32" s="1"/>
  <c r="A63" i="32" s="1"/>
  <c r="A64" i="32" s="1"/>
  <c r="F56" i="32"/>
  <c r="F57" i="32"/>
  <c r="D58" i="32"/>
  <c r="F59" i="32"/>
  <c r="F60" i="32"/>
  <c r="F61" i="32"/>
  <c r="F62" i="32"/>
  <c r="F63" i="32"/>
  <c r="F64" i="32"/>
  <c r="A69" i="32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F69" i="32"/>
  <c r="F70" i="32"/>
  <c r="D71" i="32"/>
  <c r="F72" i="32"/>
  <c r="F73" i="32"/>
  <c r="F74" i="32"/>
  <c r="D75" i="32"/>
  <c r="F76" i="32"/>
  <c r="F77" i="32"/>
  <c r="F78" i="32"/>
  <c r="F79" i="32"/>
  <c r="F80" i="32"/>
  <c r="A85" i="32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F85" i="32"/>
  <c r="D86" i="32"/>
  <c r="F87" i="32"/>
  <c r="D88" i="32"/>
  <c r="F89" i="32"/>
  <c r="F90" i="32"/>
  <c r="F91" i="32"/>
  <c r="F92" i="32"/>
  <c r="F93" i="32"/>
  <c r="F94" i="32"/>
  <c r="F95" i="32"/>
  <c r="F96" i="32"/>
  <c r="F97" i="32"/>
  <c r="F98" i="32"/>
  <c r="F99" i="32"/>
  <c r="D100" i="32"/>
  <c r="F101" i="32"/>
  <c r="F102" i="32"/>
  <c r="A107" i="32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F107" i="32"/>
  <c r="F108" i="32"/>
  <c r="F109" i="32"/>
  <c r="F110" i="32"/>
  <c r="F111" i="32"/>
  <c r="F112" i="32"/>
  <c r="F113" i="32"/>
  <c r="F114" i="32"/>
  <c r="F115" i="32"/>
  <c r="F116" i="32"/>
  <c r="F117" i="32"/>
  <c r="F118" i="32"/>
  <c r="F119" i="32"/>
  <c r="F120" i="32"/>
  <c r="F121" i="32"/>
  <c r="F122" i="32"/>
  <c r="F123" i="32"/>
  <c r="F124" i="32"/>
  <c r="F125" i="32"/>
  <c r="F126" i="32"/>
  <c r="F127" i="32"/>
  <c r="F128" i="32"/>
  <c r="F129" i="32"/>
  <c r="A134" i="32"/>
  <c r="A135" i="32" s="1"/>
  <c r="A136" i="32" s="1"/>
  <c r="A137" i="32" s="1"/>
  <c r="A138" i="32" s="1"/>
  <c r="A139" i="32" s="1"/>
  <c r="A140" i="32" s="1"/>
  <c r="A141" i="32" s="1"/>
  <c r="A142" i="32" s="1"/>
  <c r="A143" i="32" s="1"/>
  <c r="F134" i="32"/>
  <c r="D135" i="32"/>
  <c r="F136" i="32"/>
  <c r="D137" i="32"/>
  <c r="F138" i="32"/>
  <c r="D139" i="32"/>
  <c r="F140" i="32"/>
  <c r="D141" i="32"/>
  <c r="D142" i="32"/>
  <c r="D143" i="32"/>
  <c r="A148" i="32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F148" i="32"/>
  <c r="D149" i="32"/>
  <c r="F150" i="32"/>
  <c r="F151" i="32"/>
  <c r="F152" i="32"/>
  <c r="D153" i="32"/>
  <c r="F154" i="32"/>
  <c r="F155" i="32"/>
  <c r="F156" i="32"/>
  <c r="F157" i="32"/>
  <c r="F158" i="32"/>
  <c r="F159" i="32"/>
  <c r="F160" i="32"/>
  <c r="F161" i="32"/>
  <c r="F162" i="32"/>
  <c r="F163" i="32"/>
  <c r="F160" i="35" l="1"/>
  <c r="F142" i="37"/>
  <c r="F133" i="37"/>
  <c r="F144" i="38"/>
  <c r="F87" i="34"/>
  <c r="F23" i="34"/>
  <c r="F60" i="35"/>
  <c r="F204" i="36"/>
  <c r="F88" i="37"/>
  <c r="F151" i="34"/>
  <c r="F149" i="34"/>
  <c r="F86" i="33"/>
  <c r="F104" i="33" s="1"/>
  <c r="F149" i="32"/>
  <c r="F143" i="32"/>
  <c r="F141" i="32"/>
  <c r="F139" i="32"/>
  <c r="F137" i="32"/>
  <c r="F13" i="32"/>
  <c r="F138" i="33"/>
  <c r="F48" i="33"/>
  <c r="F105" i="38"/>
  <c r="F164" i="35"/>
  <c r="F49" i="35"/>
  <c r="F172" i="36"/>
  <c r="F162" i="36"/>
  <c r="F160" i="36"/>
  <c r="F158" i="36"/>
  <c r="F146" i="36"/>
  <c r="F88" i="36"/>
  <c r="F171" i="34"/>
  <c r="F58" i="34"/>
  <c r="F146" i="35"/>
  <c r="F52" i="37"/>
  <c r="F52" i="38"/>
  <c r="F65" i="33"/>
  <c r="F150" i="34"/>
  <c r="F192" i="36"/>
  <c r="F190" i="36"/>
  <c r="F166" i="36"/>
  <c r="F159" i="36"/>
  <c r="F157" i="36"/>
  <c r="F145" i="36"/>
  <c r="F149" i="36" s="1"/>
  <c r="F89" i="36"/>
  <c r="F24" i="36"/>
  <c r="F30" i="37"/>
  <c r="F125" i="38"/>
  <c r="F16" i="37"/>
  <c r="F66" i="38"/>
  <c r="F149" i="35"/>
  <c r="F92" i="35"/>
  <c r="F88" i="35"/>
  <c r="F67" i="35"/>
  <c r="F187" i="35"/>
  <c r="F170" i="35"/>
  <c r="F156" i="35"/>
  <c r="F150" i="35"/>
  <c r="F148" i="35"/>
  <c r="F91" i="35"/>
  <c r="F89" i="35"/>
  <c r="F38" i="35"/>
  <c r="F165" i="34"/>
  <c r="F157" i="34"/>
  <c r="F190" i="34"/>
  <c r="F188" i="34"/>
  <c r="F174" i="34"/>
  <c r="F86" i="34"/>
  <c r="F104" i="34"/>
  <c r="F102" i="34"/>
  <c r="F76" i="34"/>
  <c r="F37" i="33"/>
  <c r="F23" i="33"/>
  <c r="F30" i="33" s="1"/>
  <c r="F13" i="33"/>
  <c r="F154" i="33"/>
  <c r="F140" i="33"/>
  <c r="F76" i="33"/>
  <c r="F81" i="33" s="1"/>
  <c r="F9" i="33"/>
  <c r="F86" i="32"/>
  <c r="F75" i="32"/>
  <c r="F58" i="32"/>
  <c r="F65" i="32" s="1"/>
  <c r="F100" i="32"/>
  <c r="F103" i="32" s="1"/>
  <c r="F88" i="32"/>
  <c r="F153" i="32"/>
  <c r="F16" i="32"/>
  <c r="F142" i="32"/>
  <c r="F9" i="32"/>
  <c r="F52" i="32"/>
  <c r="F71" i="32"/>
  <c r="F81" i="32" s="1"/>
  <c r="F23" i="32"/>
  <c r="F30" i="32" s="1"/>
  <c r="F16" i="33"/>
  <c r="F135" i="32"/>
  <c r="F41" i="32"/>
  <c r="A193" i="34"/>
  <c r="A195" i="34" s="1"/>
  <c r="A196" i="34" s="1"/>
  <c r="A194" i="34"/>
  <c r="F164" i="32"/>
  <c r="F130" i="32"/>
  <c r="F131" i="33"/>
  <c r="F116" i="34"/>
  <c r="F52" i="34"/>
  <c r="F16" i="34"/>
  <c r="F41" i="33"/>
  <c r="F81" i="34"/>
  <c r="F41" i="34"/>
  <c r="F196" i="35"/>
  <c r="F137" i="35"/>
  <c r="F143" i="33"/>
  <c r="F150" i="33"/>
  <c r="F165" i="33" s="1"/>
  <c r="F144" i="33"/>
  <c r="F142" i="33"/>
  <c r="F52" i="33"/>
  <c r="F197" i="34"/>
  <c r="F183" i="34"/>
  <c r="F152" i="34"/>
  <c r="F138" i="34"/>
  <c r="F106" i="34"/>
  <c r="F65" i="34"/>
  <c r="F30" i="34"/>
  <c r="F115" i="35"/>
  <c r="F42" i="35"/>
  <c r="A192" i="35"/>
  <c r="A194" i="35" s="1"/>
  <c r="A195" i="35" s="1"/>
  <c r="F105" i="35"/>
  <c r="F83" i="35"/>
  <c r="F53" i="35"/>
  <c r="F31" i="35"/>
  <c r="F17" i="35"/>
  <c r="F217" i="36"/>
  <c r="F102" i="36"/>
  <c r="F233" i="36"/>
  <c r="F184" i="36"/>
  <c r="F134" i="36"/>
  <c r="F112" i="36"/>
  <c r="F200" i="36"/>
  <c r="F83" i="36"/>
  <c r="F67" i="36"/>
  <c r="F17" i="36"/>
  <c r="F125" i="37"/>
  <c r="F42" i="36"/>
  <c r="F159" i="37"/>
  <c r="F147" i="37"/>
  <c r="F31" i="36"/>
  <c r="F181" i="37"/>
  <c r="F66" i="37"/>
  <c r="F54" i="36"/>
  <c r="F191" i="37"/>
  <c r="F105" i="37"/>
  <c r="F92" i="37"/>
  <c r="F80" i="37"/>
  <c r="F147" i="38"/>
  <c r="F88" i="38"/>
  <c r="F92" i="38" s="1"/>
  <c r="F37" i="38"/>
  <c r="F41" i="38" s="1"/>
  <c r="F181" i="38"/>
  <c r="F73" i="38"/>
  <c r="F80" i="38" s="1"/>
  <c r="F23" i="38"/>
  <c r="F30" i="38" s="1"/>
  <c r="F16" i="38"/>
  <c r="F37" i="37"/>
  <c r="F41" i="37" s="1"/>
  <c r="F186" i="38"/>
  <c r="F191" i="38" s="1"/>
  <c r="F159" i="38"/>
  <c r="A6" i="31"/>
  <c r="F6" i="31"/>
  <c r="A7" i="31"/>
  <c r="A8" i="31" s="1"/>
  <c r="A9" i="31" s="1"/>
  <c r="A10" i="31" s="1"/>
  <c r="A11" i="31" s="1"/>
  <c r="A12" i="31" s="1"/>
  <c r="A13" i="31" s="1"/>
  <c r="A14" i="31" s="1"/>
  <c r="A15" i="31" s="1"/>
  <c r="F7" i="31"/>
  <c r="F8" i="31"/>
  <c r="D9" i="31"/>
  <c r="F9" i="31"/>
  <c r="F10" i="31"/>
  <c r="F11" i="31"/>
  <c r="F12" i="31"/>
  <c r="D13" i="31"/>
  <c r="F14" i="31"/>
  <c r="F15" i="31"/>
  <c r="A20" i="31"/>
  <c r="A21" i="31" s="1"/>
  <c r="A22" i="31" s="1"/>
  <c r="A23" i="31" s="1"/>
  <c r="A24" i="31" s="1"/>
  <c r="A25" i="31" s="1"/>
  <c r="A26" i="31" s="1"/>
  <c r="A27" i="31" s="1"/>
  <c r="A28" i="31" s="1"/>
  <c r="A29" i="31" s="1"/>
  <c r="F20" i="31"/>
  <c r="F21" i="31"/>
  <c r="F22" i="31"/>
  <c r="D23" i="31"/>
  <c r="F24" i="31"/>
  <c r="F25" i="31"/>
  <c r="F26" i="31"/>
  <c r="F27" i="31"/>
  <c r="F28" i="31"/>
  <c r="F29" i="31"/>
  <c r="A35" i="31"/>
  <c r="F35" i="31"/>
  <c r="A36" i="31"/>
  <c r="A37" i="31" s="1"/>
  <c r="A38" i="31" s="1"/>
  <c r="A39" i="31" s="1"/>
  <c r="A40" i="31" s="1"/>
  <c r="A41" i="31" s="1"/>
  <c r="F36" i="31"/>
  <c r="F37" i="31"/>
  <c r="D38" i="31"/>
  <c r="F39" i="31"/>
  <c r="F40" i="31"/>
  <c r="F41" i="31"/>
  <c r="A46" i="31"/>
  <c r="A47" i="31" s="1"/>
  <c r="A48" i="31" s="1"/>
  <c r="A49" i="31" s="1"/>
  <c r="A50" i="31" s="1"/>
  <c r="A51" i="31" s="1"/>
  <c r="A52" i="31" s="1"/>
  <c r="A53" i="31" s="1"/>
  <c r="A54" i="31" s="1"/>
  <c r="A55" i="31" s="1"/>
  <c r="F46" i="31"/>
  <c r="F47" i="31"/>
  <c r="F48" i="31"/>
  <c r="D49" i="31"/>
  <c r="F49" i="31"/>
  <c r="F50" i="31"/>
  <c r="F51" i="31"/>
  <c r="F52" i="31"/>
  <c r="D53" i="31"/>
  <c r="F54" i="31"/>
  <c r="F55" i="31"/>
  <c r="A60" i="31"/>
  <c r="A61" i="31" s="1"/>
  <c r="A62" i="31" s="1"/>
  <c r="A63" i="31" s="1"/>
  <c r="A64" i="31" s="1"/>
  <c r="A65" i="31" s="1"/>
  <c r="A66" i="31" s="1"/>
  <c r="A67" i="31" s="1"/>
  <c r="A68" i="31" s="1"/>
  <c r="A69" i="31" s="1"/>
  <c r="F60" i="31"/>
  <c r="F61" i="31"/>
  <c r="F62" i="31"/>
  <c r="D63" i="31"/>
  <c r="F64" i="31"/>
  <c r="F65" i="31"/>
  <c r="F66" i="31"/>
  <c r="F67" i="31"/>
  <c r="F68" i="31"/>
  <c r="F69" i="31"/>
  <c r="A74" i="31"/>
  <c r="A75" i="31" s="1"/>
  <c r="A76" i="31" s="1"/>
  <c r="A77" i="31" s="1"/>
  <c r="A78" i="31" s="1"/>
  <c r="A79" i="31" s="1"/>
  <c r="A80" i="31" s="1"/>
  <c r="F74" i="31"/>
  <c r="F75" i="31"/>
  <c r="F76" i="31"/>
  <c r="D77" i="31"/>
  <c r="F78" i="31"/>
  <c r="F79" i="31"/>
  <c r="F80" i="31"/>
  <c r="A85" i="31"/>
  <c r="A86" i="31" s="1"/>
  <c r="A87" i="31" s="1"/>
  <c r="A88" i="31" s="1"/>
  <c r="A89" i="31" s="1"/>
  <c r="A90" i="31" s="1"/>
  <c r="A91" i="31" s="1"/>
  <c r="A92" i="31" s="1"/>
  <c r="A93" i="31" s="1"/>
  <c r="F85" i="31"/>
  <c r="F86" i="31"/>
  <c r="D87" i="31"/>
  <c r="F88" i="31"/>
  <c r="F89" i="31"/>
  <c r="F90" i="31"/>
  <c r="F91" i="31"/>
  <c r="F92" i="31"/>
  <c r="F93" i="31"/>
  <c r="A98" i="3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F98" i="31"/>
  <c r="F99" i="31"/>
  <c r="F100" i="31"/>
  <c r="D101" i="31"/>
  <c r="F101" i="31"/>
  <c r="D102" i="31"/>
  <c r="F103" i="31"/>
  <c r="F104" i="31"/>
  <c r="F105" i="31"/>
  <c r="D106" i="31"/>
  <c r="F107" i="31"/>
  <c r="F108" i="31"/>
  <c r="F109" i="31"/>
  <c r="F110" i="31"/>
  <c r="F111" i="31"/>
  <c r="F112" i="31"/>
  <c r="F113" i="31"/>
  <c r="A118" i="3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F118" i="31"/>
  <c r="D119" i="31"/>
  <c r="D120" i="31"/>
  <c r="F120" i="31"/>
  <c r="F121" i="31"/>
  <c r="D122" i="31"/>
  <c r="D123" i="31"/>
  <c r="F123" i="31" s="1"/>
  <c r="F124" i="31"/>
  <c r="F125" i="31"/>
  <c r="F126" i="31"/>
  <c r="F127" i="31"/>
  <c r="F128" i="31"/>
  <c r="F129" i="31"/>
  <c r="F130" i="31"/>
  <c r="D131" i="31"/>
  <c r="F131" i="31"/>
  <c r="F132" i="31"/>
  <c r="D133" i="31"/>
  <c r="F134" i="31"/>
  <c r="F135" i="31"/>
  <c r="A140" i="31"/>
  <c r="F140" i="31"/>
  <c r="A141" i="31"/>
  <c r="A142" i="31" s="1"/>
  <c r="A143" i="31" s="1"/>
  <c r="A144" i="31" s="1"/>
  <c r="A145" i="31" s="1"/>
  <c r="A146" i="31" s="1"/>
  <c r="A147" i="31" s="1"/>
  <c r="F141" i="31"/>
  <c r="F142" i="31"/>
  <c r="F143" i="31"/>
  <c r="F144" i="31"/>
  <c r="F145" i="31"/>
  <c r="D146" i="31"/>
  <c r="F146" i="31"/>
  <c r="F147" i="31"/>
  <c r="A152" i="31"/>
  <c r="F152" i="31"/>
  <c r="A153" i="3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A174" i="31"/>
  <c r="A175" i="31" s="1"/>
  <c r="A176" i="31" s="1"/>
  <c r="A177" i="31" s="1"/>
  <c r="A178" i="31" s="1"/>
  <c r="F174" i="31"/>
  <c r="D175" i="31"/>
  <c r="F176" i="31"/>
  <c r="D177" i="31"/>
  <c r="F178" i="31"/>
  <c r="A179" i="31"/>
  <c r="F179" i="31"/>
  <c r="A6" i="30"/>
  <c r="A7" i="30" s="1"/>
  <c r="A8" i="30" s="1"/>
  <c r="A9" i="30" s="1"/>
  <c r="A10" i="30" s="1"/>
  <c r="A11" i="30" s="1"/>
  <c r="A12" i="30" s="1"/>
  <c r="A13" i="30" s="1"/>
  <c r="A14" i="30" s="1"/>
  <c r="A15" i="30" s="1"/>
  <c r="F6" i="30"/>
  <c r="F7" i="30"/>
  <c r="F8" i="30"/>
  <c r="D9" i="30"/>
  <c r="F9" i="30"/>
  <c r="F10" i="30"/>
  <c r="F11" i="30"/>
  <c r="F12" i="30"/>
  <c r="D13" i="30"/>
  <c r="F14" i="30"/>
  <c r="F15" i="30"/>
  <c r="A20" i="30"/>
  <c r="F20" i="30"/>
  <c r="A21" i="30"/>
  <c r="A22" i="30" s="1"/>
  <c r="A23" i="30" s="1"/>
  <c r="A24" i="30" s="1"/>
  <c r="A25" i="30" s="1"/>
  <c r="A26" i="30" s="1"/>
  <c r="A27" i="30" s="1"/>
  <c r="A28" i="30" s="1"/>
  <c r="A29" i="30" s="1"/>
  <c r="F21" i="30"/>
  <c r="F22" i="30"/>
  <c r="D23" i="30"/>
  <c r="F24" i="30"/>
  <c r="F25" i="30"/>
  <c r="F26" i="30"/>
  <c r="F27" i="30"/>
  <c r="F28" i="30"/>
  <c r="F29" i="30"/>
  <c r="A35" i="30"/>
  <c r="F35" i="30"/>
  <c r="A36" i="30"/>
  <c r="A37" i="30" s="1"/>
  <c r="A38" i="30" s="1"/>
  <c r="A39" i="30" s="1"/>
  <c r="A40" i="30" s="1"/>
  <c r="A41" i="30" s="1"/>
  <c r="F36" i="30"/>
  <c r="F37" i="30"/>
  <c r="D38" i="30"/>
  <c r="F39" i="30"/>
  <c r="F40" i="30"/>
  <c r="F41" i="30"/>
  <c r="A46" i="30"/>
  <c r="A47" i="30" s="1"/>
  <c r="A48" i="30" s="1"/>
  <c r="A49" i="30" s="1"/>
  <c r="A50" i="30" s="1"/>
  <c r="A51" i="30" s="1"/>
  <c r="A52" i="30" s="1"/>
  <c r="A53" i="30" s="1"/>
  <c r="A54" i="30" s="1"/>
  <c r="A55" i="30" s="1"/>
  <c r="F46" i="30"/>
  <c r="F47" i="30"/>
  <c r="F48" i="30"/>
  <c r="D49" i="30"/>
  <c r="F50" i="30"/>
  <c r="F51" i="30"/>
  <c r="F52" i="30"/>
  <c r="D53" i="30"/>
  <c r="F53" i="30"/>
  <c r="F54" i="30"/>
  <c r="F55" i="30"/>
  <c r="A60" i="30"/>
  <c r="A61" i="30" s="1"/>
  <c r="A62" i="30" s="1"/>
  <c r="A63" i="30" s="1"/>
  <c r="A64" i="30" s="1"/>
  <c r="A65" i="30" s="1"/>
  <c r="A66" i="30" s="1"/>
  <c r="A67" i="30" s="1"/>
  <c r="A68" i="30" s="1"/>
  <c r="A69" i="30" s="1"/>
  <c r="F60" i="30"/>
  <c r="F61" i="30"/>
  <c r="F62" i="30"/>
  <c r="D63" i="30"/>
  <c r="F64" i="30"/>
  <c r="F65" i="30"/>
  <c r="F66" i="30"/>
  <c r="F67" i="30"/>
  <c r="F68" i="30"/>
  <c r="F69" i="30"/>
  <c r="A74" i="30"/>
  <c r="A75" i="30" s="1"/>
  <c r="A76" i="30" s="1"/>
  <c r="A77" i="30" s="1"/>
  <c r="A78" i="30" s="1"/>
  <c r="A79" i="30" s="1"/>
  <c r="A80" i="30" s="1"/>
  <c r="F74" i="30"/>
  <c r="F75" i="30"/>
  <c r="F76" i="30"/>
  <c r="D77" i="30"/>
  <c r="F78" i="30"/>
  <c r="F79" i="30"/>
  <c r="F80" i="30"/>
  <c r="A85" i="30"/>
  <c r="A86" i="30" s="1"/>
  <c r="A87" i="30" s="1"/>
  <c r="A88" i="30" s="1"/>
  <c r="A89" i="30" s="1"/>
  <c r="A90" i="30" s="1"/>
  <c r="A91" i="30" s="1"/>
  <c r="A92" i="30" s="1"/>
  <c r="A93" i="30" s="1"/>
  <c r="F85" i="30"/>
  <c r="F86" i="30"/>
  <c r="D87" i="30"/>
  <c r="F88" i="30"/>
  <c r="F89" i="30"/>
  <c r="F90" i="30"/>
  <c r="F91" i="30"/>
  <c r="F92" i="30"/>
  <c r="F93" i="30"/>
  <c r="A98" i="30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F98" i="30"/>
  <c r="F99" i="30"/>
  <c r="F100" i="30"/>
  <c r="D101" i="30"/>
  <c r="D102" i="30"/>
  <c r="F103" i="30"/>
  <c r="F104" i="30"/>
  <c r="F105" i="30"/>
  <c r="D106" i="30"/>
  <c r="F107" i="30"/>
  <c r="F108" i="30"/>
  <c r="F109" i="30"/>
  <c r="F110" i="30"/>
  <c r="F111" i="30"/>
  <c r="F112" i="30"/>
  <c r="F113" i="30"/>
  <c r="A118" i="30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F118" i="30"/>
  <c r="D119" i="30"/>
  <c r="F119" i="30"/>
  <c r="D120" i="30"/>
  <c r="F120" i="30"/>
  <c r="F121" i="30"/>
  <c r="D122" i="30"/>
  <c r="F122" i="30"/>
  <c r="D123" i="30"/>
  <c r="F124" i="30"/>
  <c r="F125" i="30"/>
  <c r="F126" i="30"/>
  <c r="F127" i="30"/>
  <c r="F128" i="30"/>
  <c r="F129" i="30"/>
  <c r="F130" i="30"/>
  <c r="D131" i="30"/>
  <c r="F132" i="30"/>
  <c r="D133" i="30"/>
  <c r="F134" i="30"/>
  <c r="F135" i="30"/>
  <c r="A140" i="30"/>
  <c r="A141" i="30" s="1"/>
  <c r="A142" i="30" s="1"/>
  <c r="A143" i="30" s="1"/>
  <c r="A144" i="30" s="1"/>
  <c r="A145" i="30" s="1"/>
  <c r="A146" i="30" s="1"/>
  <c r="A147" i="30" s="1"/>
  <c r="F140" i="30"/>
  <c r="F141" i="30"/>
  <c r="F142" i="30"/>
  <c r="F143" i="30"/>
  <c r="F144" i="30"/>
  <c r="F145" i="30"/>
  <c r="D146" i="30"/>
  <c r="F146" i="30"/>
  <c r="F147" i="30"/>
  <c r="A152" i="30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F152" i="30"/>
  <c r="F153" i="30"/>
  <c r="F154" i="30"/>
  <c r="F155" i="30"/>
  <c r="F156" i="30"/>
  <c r="F157" i="30"/>
  <c r="F158" i="30"/>
  <c r="F159" i="30"/>
  <c r="F160" i="30"/>
  <c r="F161" i="30"/>
  <c r="F162" i="30"/>
  <c r="F163" i="30"/>
  <c r="F164" i="30"/>
  <c r="F165" i="30"/>
  <c r="F166" i="30"/>
  <c r="F167" i="30"/>
  <c r="F168" i="30"/>
  <c r="F169" i="30"/>
  <c r="A174" i="30"/>
  <c r="A175" i="30" s="1"/>
  <c r="A176" i="30" s="1"/>
  <c r="A177" i="30" s="1"/>
  <c r="A178" i="30" s="1"/>
  <c r="F174" i="30"/>
  <c r="D175" i="30"/>
  <c r="F176" i="30"/>
  <c r="D177" i="30"/>
  <c r="F178" i="30"/>
  <c r="A179" i="30"/>
  <c r="F179" i="30"/>
  <c r="A7" i="29"/>
  <c r="A8" i="29" s="1"/>
  <c r="A9" i="29" s="1"/>
  <c r="A10" i="29" s="1"/>
  <c r="A11" i="29" s="1"/>
  <c r="A12" i="29" s="1"/>
  <c r="A13" i="29" s="1"/>
  <c r="A14" i="29" s="1"/>
  <c r="A15" i="29" s="1"/>
  <c r="A16" i="29" s="1"/>
  <c r="F7" i="29"/>
  <c r="F8" i="29"/>
  <c r="F9" i="29"/>
  <c r="D10" i="29"/>
  <c r="F10" i="29"/>
  <c r="F11" i="29"/>
  <c r="F12" i="29"/>
  <c r="F13" i="29"/>
  <c r="F14" i="29"/>
  <c r="F15" i="29"/>
  <c r="F16" i="29"/>
  <c r="A21" i="29"/>
  <c r="A22" i="29" s="1"/>
  <c r="A23" i="29" s="1"/>
  <c r="A24" i="29" s="1"/>
  <c r="A25" i="29" s="1"/>
  <c r="F21" i="29"/>
  <c r="F22" i="29"/>
  <c r="F23" i="29"/>
  <c r="D24" i="29"/>
  <c r="F24" i="29"/>
  <c r="F25" i="29"/>
  <c r="A26" i="29"/>
  <c r="F26" i="29"/>
  <c r="A27" i="29"/>
  <c r="A28" i="29" s="1"/>
  <c r="A29" i="29" s="1"/>
  <c r="A30" i="29" s="1"/>
  <c r="F27" i="29"/>
  <c r="F28" i="29"/>
  <c r="F29" i="29"/>
  <c r="F30" i="29"/>
  <c r="A35" i="29"/>
  <c r="A36" i="29" s="1"/>
  <c r="A37" i="29" s="1"/>
  <c r="A38" i="29" s="1"/>
  <c r="A39" i="29" s="1"/>
  <c r="A40" i="29" s="1"/>
  <c r="A41" i="29" s="1"/>
  <c r="F35" i="29"/>
  <c r="F36" i="29"/>
  <c r="F37" i="29"/>
  <c r="F38" i="29"/>
  <c r="F39" i="29"/>
  <c r="F40" i="29"/>
  <c r="F41" i="29"/>
  <c r="A46" i="29"/>
  <c r="A47" i="29" s="1"/>
  <c r="F46" i="29"/>
  <c r="F47" i="29"/>
  <c r="A48" i="29"/>
  <c r="D48" i="29"/>
  <c r="F48" i="29"/>
  <c r="A49" i="29"/>
  <c r="A50" i="29" s="1"/>
  <c r="A51" i="29" s="1"/>
  <c r="A52" i="29" s="1"/>
  <c r="A53" i="29" s="1"/>
  <c r="A54" i="29" s="1"/>
  <c r="F49" i="29"/>
  <c r="D50" i="29"/>
  <c r="F51" i="29"/>
  <c r="F52" i="29"/>
  <c r="F53" i="29"/>
  <c r="F54" i="29"/>
  <c r="A59" i="29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F59" i="29"/>
  <c r="D60" i="29"/>
  <c r="F61" i="29"/>
  <c r="D62" i="29"/>
  <c r="F62" i="29"/>
  <c r="D63" i="29"/>
  <c r="F64" i="29"/>
  <c r="F65" i="29"/>
  <c r="D66" i="29"/>
  <c r="F67" i="29"/>
  <c r="F68" i="29"/>
  <c r="F69" i="29"/>
  <c r="F70" i="29"/>
  <c r="A75" i="29"/>
  <c r="F75" i="29"/>
  <c r="A76" i="29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D76" i="29"/>
  <c r="D77" i="29"/>
  <c r="F78" i="29"/>
  <c r="D79" i="29"/>
  <c r="D80" i="29"/>
  <c r="F81" i="29"/>
  <c r="F82" i="29"/>
  <c r="F83" i="29"/>
  <c r="F84" i="29"/>
  <c r="F85" i="29"/>
  <c r="F86" i="29"/>
  <c r="F87" i="29"/>
  <c r="F88" i="29"/>
  <c r="F89" i="29"/>
  <c r="A94" i="29"/>
  <c r="A95" i="29" s="1"/>
  <c r="A96" i="29" s="1"/>
  <c r="F94" i="29"/>
  <c r="F95" i="29"/>
  <c r="F96" i="29"/>
  <c r="A97" i="29"/>
  <c r="A98" i="29" s="1"/>
  <c r="A99" i="29" s="1"/>
  <c r="F97" i="29"/>
  <c r="F98" i="29"/>
  <c r="F99" i="29"/>
  <c r="A104" i="29"/>
  <c r="A105" i="29" s="1"/>
  <c r="F104" i="29"/>
  <c r="F105" i="29"/>
  <c r="A106" i="29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F106" i="29"/>
  <c r="F107" i="29"/>
  <c r="F108" i="29"/>
  <c r="F109" i="29"/>
  <c r="F110" i="29"/>
  <c r="F111" i="29"/>
  <c r="F112" i="29"/>
  <c r="F113" i="29"/>
  <c r="F114" i="29"/>
  <c r="F115" i="29"/>
  <c r="F116" i="29"/>
  <c r="F117" i="29"/>
  <c r="F118" i="29"/>
  <c r="F119" i="29"/>
  <c r="F120" i="29"/>
  <c r="F121" i="29"/>
  <c r="A126" i="29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F126" i="29"/>
  <c r="F127" i="29"/>
  <c r="D128" i="29"/>
  <c r="F128" i="29" s="1"/>
  <c r="D129" i="29"/>
  <c r="D130" i="29"/>
  <c r="F131" i="29"/>
  <c r="F132" i="29"/>
  <c r="D133" i="29"/>
  <c r="F133" i="29"/>
  <c r="D134" i="29"/>
  <c r="F135" i="29"/>
  <c r="F136" i="29"/>
  <c r="A141" i="29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F141" i="29"/>
  <c r="D142" i="29"/>
  <c r="F143" i="29"/>
  <c r="F144" i="29"/>
  <c r="D145" i="29"/>
  <c r="F145" i="29" s="1"/>
  <c r="D146" i="29"/>
  <c r="F146" i="29"/>
  <c r="D147" i="29"/>
  <c r="D148" i="29"/>
  <c r="F148" i="29"/>
  <c r="F149" i="29"/>
  <c r="F150" i="29"/>
  <c r="F151" i="29"/>
  <c r="F152" i="29"/>
  <c r="F153" i="29"/>
  <c r="F154" i="29"/>
  <c r="F155" i="29"/>
  <c r="F156" i="29"/>
  <c r="F157" i="29"/>
  <c r="F158" i="29"/>
  <c r="F159" i="29"/>
  <c r="D160" i="29"/>
  <c r="F161" i="29"/>
  <c r="F162" i="29"/>
  <c r="D163" i="29"/>
  <c r="F163" i="29"/>
  <c r="F164" i="29"/>
  <c r="F165" i="29"/>
  <c r="F166" i="29"/>
  <c r="F167" i="29"/>
  <c r="F168" i="29"/>
  <c r="F169" i="29"/>
  <c r="F170" i="29"/>
  <c r="A174" i="29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F174" i="29"/>
  <c r="D175" i="29"/>
  <c r="F176" i="29"/>
  <c r="D177" i="29"/>
  <c r="F177" i="29"/>
  <c r="F178" i="29"/>
  <c r="D179" i="29"/>
  <c r="F179" i="29"/>
  <c r="F180" i="29"/>
  <c r="F181" i="29"/>
  <c r="F182" i="29"/>
  <c r="D183" i="29"/>
  <c r="F184" i="29"/>
  <c r="F185" i="29"/>
  <c r="F186" i="29"/>
  <c r="F187" i="29"/>
  <c r="D188" i="29"/>
  <c r="F188" i="29"/>
  <c r="F189" i="29"/>
  <c r="F190" i="29"/>
  <c r="D191" i="29"/>
  <c r="F192" i="29"/>
  <c r="F193" i="29"/>
  <c r="F194" i="29"/>
  <c r="F195" i="29"/>
  <c r="F196" i="29"/>
  <c r="F197" i="29"/>
  <c r="F198" i="29"/>
  <c r="A203" i="29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F203" i="29"/>
  <c r="F204" i="29"/>
  <c r="F205" i="29"/>
  <c r="D206" i="29"/>
  <c r="F207" i="29"/>
  <c r="F208" i="29"/>
  <c r="F209" i="29"/>
  <c r="D210" i="29"/>
  <c r="D211" i="29"/>
  <c r="F212" i="29"/>
  <c r="F213" i="29"/>
  <c r="F214" i="29"/>
  <c r="D215" i="29"/>
  <c r="F216" i="29"/>
  <c r="F217" i="29"/>
  <c r="F218" i="29"/>
  <c r="F219" i="29"/>
  <c r="D220" i="29"/>
  <c r="F221" i="29"/>
  <c r="F222" i="29"/>
  <c r="F223" i="29"/>
  <c r="F224" i="29"/>
  <c r="F225" i="29"/>
  <c r="F226" i="29"/>
  <c r="F227" i="29"/>
  <c r="A231" i="29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F231" i="29"/>
  <c r="F232" i="29"/>
  <c r="F233" i="29"/>
  <c r="F234" i="29"/>
  <c r="D235" i="29"/>
  <c r="D236" i="29"/>
  <c r="D237" i="29"/>
  <c r="F237" i="29"/>
  <c r="F238" i="29"/>
  <c r="F239" i="29"/>
  <c r="F240" i="29"/>
  <c r="F241" i="29"/>
  <c r="D242" i="29"/>
  <c r="F242" i="29"/>
  <c r="F243" i="29"/>
  <c r="F244" i="29"/>
  <c r="F245" i="29"/>
  <c r="F246" i="29"/>
  <c r="D247" i="29"/>
  <c r="F248" i="29"/>
  <c r="F249" i="29"/>
  <c r="F250" i="29"/>
  <c r="F251" i="29"/>
  <c r="F252" i="29"/>
  <c r="F253" i="29"/>
  <c r="F254" i="29"/>
  <c r="F255" i="29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F7" i="28"/>
  <c r="F8" i="28"/>
  <c r="F9" i="28"/>
  <c r="D10" i="28"/>
  <c r="F11" i="28"/>
  <c r="F12" i="28"/>
  <c r="F13" i="28"/>
  <c r="F14" i="28"/>
  <c r="F15" i="28"/>
  <c r="F16" i="28"/>
  <c r="A21" i="28"/>
  <c r="A22" i="28" s="1"/>
  <c r="A23" i="28" s="1"/>
  <c r="A24" i="28" s="1"/>
  <c r="A25" i="28" s="1"/>
  <c r="F21" i="28"/>
  <c r="F22" i="28"/>
  <c r="F23" i="28"/>
  <c r="D24" i="28"/>
  <c r="F24" i="28"/>
  <c r="F25" i="28"/>
  <c r="A26" i="28"/>
  <c r="A27" i="28" s="1"/>
  <c r="F26" i="28"/>
  <c r="F27" i="28"/>
  <c r="A28" i="28"/>
  <c r="A29" i="28" s="1"/>
  <c r="A30" i="28" s="1"/>
  <c r="F28" i="28"/>
  <c r="F29" i="28"/>
  <c r="F30" i="28"/>
  <c r="A35" i="28"/>
  <c r="A36" i="28" s="1"/>
  <c r="A37" i="28" s="1"/>
  <c r="F35" i="28"/>
  <c r="F36" i="28"/>
  <c r="F37" i="28"/>
  <c r="A38" i="28"/>
  <c r="A39" i="28" s="1"/>
  <c r="A40" i="28" s="1"/>
  <c r="A41" i="28" s="1"/>
  <c r="D38" i="28"/>
  <c r="F38" i="28"/>
  <c r="F39" i="28"/>
  <c r="F40" i="28"/>
  <c r="F41" i="28"/>
  <c r="A46" i="28"/>
  <c r="A47" i="28" s="1"/>
  <c r="A48" i="28" s="1"/>
  <c r="A49" i="28" s="1"/>
  <c r="A50" i="28" s="1"/>
  <c r="A51" i="28" s="1"/>
  <c r="A52" i="28" s="1"/>
  <c r="A53" i="28" s="1"/>
  <c r="A54" i="28" s="1"/>
  <c r="F46" i="28"/>
  <c r="F47" i="28"/>
  <c r="F48" i="28"/>
  <c r="D49" i="28"/>
  <c r="D50" i="28"/>
  <c r="F51" i="28"/>
  <c r="F52" i="28"/>
  <c r="F53" i="28"/>
  <c r="F54" i="28"/>
  <c r="A59" i="28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F59" i="28"/>
  <c r="F60" i="28"/>
  <c r="F61" i="28"/>
  <c r="F62" i="28"/>
  <c r="F63" i="28"/>
  <c r="D64" i="28"/>
  <c r="F64" i="28"/>
  <c r="F65" i="28"/>
  <c r="D66" i="28"/>
  <c r="F67" i="28"/>
  <c r="F68" i="28"/>
  <c r="F69" i="28"/>
  <c r="F70" i="28"/>
  <c r="A75" i="28"/>
  <c r="F75" i="28"/>
  <c r="A76" i="28"/>
  <c r="D76" i="28"/>
  <c r="A77" i="28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D77" i="28"/>
  <c r="F77" i="28"/>
  <c r="F78" i="28"/>
  <c r="D79" i="28"/>
  <c r="D80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2" i="28"/>
  <c r="A97" i="28"/>
  <c r="A98" i="28" s="1"/>
  <c r="A99" i="28" s="1"/>
  <c r="A100" i="28" s="1"/>
  <c r="A101" i="28" s="1"/>
  <c r="A102" i="28" s="1"/>
  <c r="F97" i="28"/>
  <c r="F98" i="28"/>
  <c r="F99" i="28"/>
  <c r="F100" i="28"/>
  <c r="F101" i="28"/>
  <c r="F102" i="28"/>
  <c r="A107" i="28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F107" i="28"/>
  <c r="F108" i="28"/>
  <c r="F109" i="28"/>
  <c r="F110" i="28"/>
  <c r="F111" i="28"/>
  <c r="F112" i="28"/>
  <c r="F113" i="28"/>
  <c r="F114" i="28"/>
  <c r="F115" i="28"/>
  <c r="F116" i="28"/>
  <c r="F117" i="28"/>
  <c r="F118" i="28"/>
  <c r="F119" i="28"/>
  <c r="F120" i="28"/>
  <c r="F121" i="28"/>
  <c r="F122" i="28"/>
  <c r="F123" i="28"/>
  <c r="F124" i="28"/>
  <c r="A129" i="28"/>
  <c r="A130" i="28" s="1"/>
  <c r="A131" i="28" s="1"/>
  <c r="A132" i="28" s="1"/>
  <c r="A133" i="28" s="1"/>
  <c r="A134" i="28" s="1"/>
  <c r="A135" i="28" s="1"/>
  <c r="A136" i="28" s="1"/>
  <c r="A137" i="28" s="1"/>
  <c r="A138" i="28" s="1"/>
  <c r="F129" i="28"/>
  <c r="F130" i="28"/>
  <c r="D131" i="28"/>
  <c r="F131" i="28"/>
  <c r="D132" i="28"/>
  <c r="F132" i="28"/>
  <c r="F133" i="28"/>
  <c r="D134" i="28"/>
  <c r="F134" i="28"/>
  <c r="F135" i="28"/>
  <c r="D136" i="28"/>
  <c r="D137" i="28"/>
  <c r="D138" i="28"/>
  <c r="A143" i="28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F143" i="28"/>
  <c r="F144" i="28"/>
  <c r="F145" i="28"/>
  <c r="F146" i="28"/>
  <c r="F147" i="28"/>
  <c r="F148" i="28"/>
  <c r="F149" i="28"/>
  <c r="F150" i="28"/>
  <c r="F151" i="28"/>
  <c r="F152" i="28"/>
  <c r="F153" i="28"/>
  <c r="F154" i="28"/>
  <c r="F155" i="28"/>
  <c r="F156" i="28"/>
  <c r="F157" i="28"/>
  <c r="D158" i="28"/>
  <c r="F158" i="28"/>
  <c r="F159" i="28"/>
  <c r="F160" i="28"/>
  <c r="D161" i="28"/>
  <c r="F162" i="28"/>
  <c r="F163" i="28"/>
  <c r="F164" i="28"/>
  <c r="F165" i="28"/>
  <c r="F166" i="28"/>
  <c r="F167" i="28"/>
  <c r="F168" i="28"/>
  <c r="A173" i="28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F173" i="28"/>
  <c r="D174" i="28"/>
  <c r="F175" i="28"/>
  <c r="D176" i="28"/>
  <c r="F177" i="28"/>
  <c r="F178" i="28"/>
  <c r="F179" i="28"/>
  <c r="D180" i="28"/>
  <c r="F181" i="28"/>
  <c r="F182" i="28"/>
  <c r="F183" i="28"/>
  <c r="F184" i="28"/>
  <c r="F185" i="28"/>
  <c r="D186" i="28"/>
  <c r="F187" i="28"/>
  <c r="F188" i="28"/>
  <c r="D189" i="28"/>
  <c r="F189" i="28"/>
  <c r="F190" i="28"/>
  <c r="F191" i="28"/>
  <c r="F192" i="28"/>
  <c r="F193" i="28"/>
  <c r="F194" i="28"/>
  <c r="F195" i="28"/>
  <c r="F196" i="28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F6" i="27"/>
  <c r="F7" i="27"/>
  <c r="F8" i="27"/>
  <c r="D9" i="27"/>
  <c r="F10" i="27"/>
  <c r="F11" i="27"/>
  <c r="F12" i="27"/>
  <c r="F13" i="27"/>
  <c r="F14" i="27"/>
  <c r="F15" i="27"/>
  <c r="A20" i="27"/>
  <c r="A21" i="27" s="1"/>
  <c r="A22" i="27" s="1"/>
  <c r="A23" i="27" s="1"/>
  <c r="A24" i="27" s="1"/>
  <c r="A25" i="27" s="1"/>
  <c r="A26" i="27" s="1"/>
  <c r="A27" i="27" s="1"/>
  <c r="A28" i="27" s="1"/>
  <c r="A29" i="27" s="1"/>
  <c r="F20" i="27"/>
  <c r="F21" i="27"/>
  <c r="F22" i="27"/>
  <c r="D23" i="27"/>
  <c r="F24" i="27"/>
  <c r="F25" i="27"/>
  <c r="F26" i="27"/>
  <c r="F27" i="27"/>
  <c r="F28" i="27"/>
  <c r="F29" i="27"/>
  <c r="F34" i="27"/>
  <c r="F35" i="27"/>
  <c r="F36" i="27"/>
  <c r="D37" i="27"/>
  <c r="F38" i="27"/>
  <c r="F39" i="27"/>
  <c r="A40" i="27"/>
  <c r="F40" i="27"/>
  <c r="A45" i="27"/>
  <c r="A46" i="27" s="1"/>
  <c r="A47" i="27" s="1"/>
  <c r="A48" i="27" s="1"/>
  <c r="A49" i="27" s="1"/>
  <c r="A50" i="27" s="1"/>
  <c r="A51" i="27" s="1"/>
  <c r="A52" i="27" s="1"/>
  <c r="A53" i="27" s="1"/>
  <c r="F45" i="27"/>
  <c r="F46" i="27"/>
  <c r="D47" i="27"/>
  <c r="F48" i="27"/>
  <c r="F49" i="27"/>
  <c r="F50" i="27"/>
  <c r="F51" i="27"/>
  <c r="F52" i="27"/>
  <c r="F53" i="27"/>
  <c r="A59" i="27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F59" i="27"/>
  <c r="F60" i="27"/>
  <c r="F61" i="27"/>
  <c r="D62" i="27"/>
  <c r="F63" i="27"/>
  <c r="F64" i="27"/>
  <c r="F65" i="27"/>
  <c r="D66" i="27"/>
  <c r="F67" i="27"/>
  <c r="F68" i="27"/>
  <c r="F69" i="27"/>
  <c r="F70" i="27"/>
  <c r="A75" i="27"/>
  <c r="A76" i="27" s="1"/>
  <c r="A77" i="27" s="1"/>
  <c r="A78" i="27" s="1"/>
  <c r="A79" i="27" s="1"/>
  <c r="F75" i="27"/>
  <c r="D76" i="27"/>
  <c r="D77" i="27"/>
  <c r="F78" i="27"/>
  <c r="F79" i="27"/>
  <c r="A80" i="27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F80" i="27"/>
  <c r="D81" i="27"/>
  <c r="D82" i="27"/>
  <c r="F83" i="27"/>
  <c r="F84" i="27"/>
  <c r="F85" i="27"/>
  <c r="F86" i="27"/>
  <c r="F87" i="27"/>
  <c r="F88" i="27"/>
  <c r="F89" i="27"/>
  <c r="F90" i="27"/>
  <c r="F91" i="27"/>
  <c r="D92" i="27"/>
  <c r="F93" i="27"/>
  <c r="D94" i="27"/>
  <c r="F94" i="27"/>
  <c r="F95" i="27"/>
  <c r="A100" i="27"/>
  <c r="A101" i="27" s="1"/>
  <c r="A102" i="27" s="1"/>
  <c r="A103" i="27" s="1"/>
  <c r="A104" i="27" s="1"/>
  <c r="A105" i="27" s="1"/>
  <c r="F100" i="27"/>
  <c r="F101" i="27"/>
  <c r="F102" i="27"/>
  <c r="F103" i="27"/>
  <c r="F104" i="27"/>
  <c r="F105" i="27"/>
  <c r="A110" i="27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F110" i="27"/>
  <c r="F111" i="27"/>
  <c r="F112" i="27"/>
  <c r="F113" i="27"/>
  <c r="F114" i="27"/>
  <c r="F115" i="27"/>
  <c r="F116" i="27"/>
  <c r="F117" i="27"/>
  <c r="F118" i="27"/>
  <c r="F119" i="27"/>
  <c r="F120" i="27"/>
  <c r="F121" i="27"/>
  <c r="F122" i="27"/>
  <c r="F123" i="27"/>
  <c r="F124" i="27"/>
  <c r="F125" i="27"/>
  <c r="F126" i="27"/>
  <c r="F127" i="27"/>
  <c r="A132" i="27"/>
  <c r="A133" i="27" s="1"/>
  <c r="A134" i="27" s="1"/>
  <c r="A135" i="27" s="1"/>
  <c r="A136" i="27" s="1"/>
  <c r="F132" i="27"/>
  <c r="F133" i="27"/>
  <c r="D134" i="27"/>
  <c r="F134" i="27"/>
  <c r="D135" i="27"/>
  <c r="F136" i="27"/>
  <c r="A137" i="27"/>
  <c r="A138" i="27" s="1"/>
  <c r="A139" i="27" s="1"/>
  <c r="A140" i="27" s="1"/>
  <c r="A141" i="27" s="1"/>
  <c r="D137" i="27"/>
  <c r="F137" i="27"/>
  <c r="F138" i="27"/>
  <c r="D139" i="27"/>
  <c r="D140" i="27"/>
  <c r="D141" i="27"/>
  <c r="A146" i="27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F146" i="27"/>
  <c r="D147" i="27"/>
  <c r="F148" i="27"/>
  <c r="F149" i="27"/>
  <c r="F150" i="27"/>
  <c r="D151" i="27"/>
  <c r="F152" i="27"/>
  <c r="F153" i="27"/>
  <c r="F154" i="27"/>
  <c r="D155" i="27"/>
  <c r="F156" i="27"/>
  <c r="F157" i="27"/>
  <c r="F158" i="27"/>
  <c r="F159" i="27"/>
  <c r="F160" i="27"/>
  <c r="D161" i="27"/>
  <c r="F162" i="27"/>
  <c r="F163" i="27"/>
  <c r="D164" i="27"/>
  <c r="F165" i="27"/>
  <c r="F166" i="27"/>
  <c r="F167" i="27"/>
  <c r="F168" i="27"/>
  <c r="F169" i="27"/>
  <c r="F170" i="27"/>
  <c r="F171" i="27"/>
  <c r="A176" i="27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F176" i="27"/>
  <c r="D177" i="27"/>
  <c r="F178" i="27"/>
  <c r="D179" i="27"/>
  <c r="F180" i="27"/>
  <c r="F181" i="27"/>
  <c r="F182" i="27"/>
  <c r="D183" i="27"/>
  <c r="F184" i="27"/>
  <c r="F185" i="27"/>
  <c r="F186" i="27"/>
  <c r="F187" i="27"/>
  <c r="F188" i="27"/>
  <c r="D189" i="27"/>
  <c r="F190" i="27"/>
  <c r="F191" i="27"/>
  <c r="D192" i="27"/>
  <c r="F192" i="27"/>
  <c r="F193" i="27"/>
  <c r="F194" i="27"/>
  <c r="F195" i="27"/>
  <c r="F196" i="27"/>
  <c r="F197" i="27"/>
  <c r="F198" i="27"/>
  <c r="F199" i="27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F6" i="26"/>
  <c r="F7" i="26"/>
  <c r="F8" i="26"/>
  <c r="D9" i="26"/>
  <c r="F10" i="26"/>
  <c r="F11" i="26"/>
  <c r="F12" i="26"/>
  <c r="D13" i="26"/>
  <c r="F14" i="26"/>
  <c r="F15" i="26"/>
  <c r="A20" i="26"/>
  <c r="A21" i="26" s="1"/>
  <c r="A22" i="26" s="1"/>
  <c r="A23" i="26" s="1"/>
  <c r="A24" i="26" s="1"/>
  <c r="A25" i="26" s="1"/>
  <c r="A26" i="26" s="1"/>
  <c r="A27" i="26" s="1"/>
  <c r="A28" i="26" s="1"/>
  <c r="A29" i="26" s="1"/>
  <c r="F20" i="26"/>
  <c r="F21" i="26"/>
  <c r="F22" i="26"/>
  <c r="D23" i="26"/>
  <c r="F23" i="26"/>
  <c r="F24" i="26"/>
  <c r="F25" i="26"/>
  <c r="F26" i="26"/>
  <c r="F27" i="26"/>
  <c r="F28" i="26"/>
  <c r="F29" i="26"/>
  <c r="F34" i="26"/>
  <c r="A35" i="26"/>
  <c r="A36" i="26" s="1"/>
  <c r="A37" i="26" s="1"/>
  <c r="A38" i="26" s="1"/>
  <c r="A39" i="26" s="1"/>
  <c r="A40" i="26" s="1"/>
  <c r="F35" i="26"/>
  <c r="F36" i="26"/>
  <c r="D37" i="26"/>
  <c r="F38" i="26"/>
  <c r="F39" i="26"/>
  <c r="F40" i="26"/>
  <c r="A45" i="26"/>
  <c r="A46" i="26" s="1"/>
  <c r="A47" i="26" s="1"/>
  <c r="A48" i="26" s="1"/>
  <c r="A49" i="26" s="1"/>
  <c r="A50" i="26" s="1"/>
  <c r="A51" i="26" s="1"/>
  <c r="A52" i="26" s="1"/>
  <c r="A53" i="26" s="1"/>
  <c r="F45" i="26"/>
  <c r="F46" i="26"/>
  <c r="D47" i="26"/>
  <c r="F48" i="26"/>
  <c r="F49" i="26"/>
  <c r="F50" i="26"/>
  <c r="F51" i="26"/>
  <c r="F52" i="26"/>
  <c r="F53" i="26"/>
  <c r="A58" i="26"/>
  <c r="F58" i="26"/>
  <c r="A59" i="26"/>
  <c r="F59" i="26"/>
  <c r="A60" i="26"/>
  <c r="F60" i="26"/>
  <c r="A61" i="26"/>
  <c r="A62" i="26" s="1"/>
  <c r="A63" i="26" s="1"/>
  <c r="A64" i="26" s="1"/>
  <c r="A65" i="26" s="1"/>
  <c r="A66" i="26" s="1"/>
  <c r="A67" i="26" s="1"/>
  <c r="A68" i="26" s="1"/>
  <c r="A69" i="26" s="1"/>
  <c r="D61" i="26"/>
  <c r="F62" i="26"/>
  <c r="F63" i="26"/>
  <c r="F64" i="26"/>
  <c r="D65" i="26"/>
  <c r="F66" i="26"/>
  <c r="F67" i="26"/>
  <c r="F68" i="26"/>
  <c r="F69" i="26"/>
  <c r="A74" i="26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F74" i="26"/>
  <c r="D75" i="26"/>
  <c r="F76" i="26"/>
  <c r="D77" i="26"/>
  <c r="F78" i="26"/>
  <c r="F79" i="26"/>
  <c r="F80" i="26"/>
  <c r="F81" i="26"/>
  <c r="F82" i="26"/>
  <c r="F83" i="26"/>
  <c r="F84" i="26"/>
  <c r="F85" i="26"/>
  <c r="F86" i="26"/>
  <c r="F87" i="26"/>
  <c r="F88" i="26"/>
  <c r="D89" i="26"/>
  <c r="F90" i="26"/>
  <c r="F91" i="26"/>
  <c r="A96" i="26"/>
  <c r="F96" i="26"/>
  <c r="A97" i="26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F97" i="26"/>
  <c r="F98" i="26"/>
  <c r="F99" i="26"/>
  <c r="F100" i="26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A123" i="26"/>
  <c r="A124" i="26" s="1"/>
  <c r="A125" i="26" s="1"/>
  <c r="A126" i="26" s="1"/>
  <c r="A127" i="26" s="1"/>
  <c r="A128" i="26" s="1"/>
  <c r="A129" i="26" s="1"/>
  <c r="A130" i="26" s="1"/>
  <c r="A131" i="26" s="1"/>
  <c r="A132" i="26" s="1"/>
  <c r="F123" i="26"/>
  <c r="D124" i="26"/>
  <c r="F125" i="26"/>
  <c r="D126" i="26"/>
  <c r="F127" i="26"/>
  <c r="D128" i="26"/>
  <c r="F129" i="26"/>
  <c r="D130" i="26"/>
  <c r="F130" i="26"/>
  <c r="D131" i="26"/>
  <c r="F131" i="26"/>
  <c r="D132" i="26"/>
  <c r="F132" i="26"/>
  <c r="A137" i="26"/>
  <c r="F137" i="26"/>
  <c r="A138" i="26"/>
  <c r="D138" i="26"/>
  <c r="A139" i="26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F139" i="26"/>
  <c r="F140" i="26"/>
  <c r="F141" i="26"/>
  <c r="D142" i="26"/>
  <c r="F143" i="26"/>
  <c r="F144" i="26"/>
  <c r="F145" i="26"/>
  <c r="F146" i="26"/>
  <c r="F147" i="26"/>
  <c r="F148" i="26"/>
  <c r="D149" i="26"/>
  <c r="F150" i="26"/>
  <c r="F151" i="26"/>
  <c r="D152" i="26"/>
  <c r="F152" i="26"/>
  <c r="F153" i="26"/>
  <c r="F154" i="26"/>
  <c r="F155" i="26"/>
  <c r="F156" i="26"/>
  <c r="F157" i="26"/>
  <c r="F158" i="26"/>
  <c r="F159" i="26"/>
  <c r="A6" i="25"/>
  <c r="A7" i="25" s="1"/>
  <c r="A8" i="25" s="1"/>
  <c r="A9" i="25" s="1"/>
  <c r="A10" i="25" s="1"/>
  <c r="A11" i="25" s="1"/>
  <c r="A12" i="25" s="1"/>
  <c r="A13" i="25" s="1"/>
  <c r="A14" i="25" s="1"/>
  <c r="A15" i="25" s="1"/>
  <c r="F6" i="25"/>
  <c r="F7" i="25"/>
  <c r="F8" i="25"/>
  <c r="D9" i="25"/>
  <c r="F9" i="25"/>
  <c r="F10" i="25"/>
  <c r="F11" i="25"/>
  <c r="F12" i="25"/>
  <c r="D13" i="25"/>
  <c r="F14" i="25"/>
  <c r="F15" i="25"/>
  <c r="A20" i="25"/>
  <c r="A21" i="25" s="1"/>
  <c r="A22" i="25" s="1"/>
  <c r="A23" i="25" s="1"/>
  <c r="A24" i="25" s="1"/>
  <c r="A25" i="25" s="1"/>
  <c r="A26" i="25" s="1"/>
  <c r="A27" i="25" s="1"/>
  <c r="A28" i="25" s="1"/>
  <c r="A29" i="25" s="1"/>
  <c r="F20" i="25"/>
  <c r="F21" i="25"/>
  <c r="F22" i="25"/>
  <c r="D23" i="25"/>
  <c r="F23" i="25"/>
  <c r="F24" i="25"/>
  <c r="F25" i="25"/>
  <c r="F26" i="25"/>
  <c r="F27" i="25"/>
  <c r="F28" i="25"/>
  <c r="F29" i="25"/>
  <c r="F34" i="25"/>
  <c r="A35" i="25"/>
  <c r="A36" i="25" s="1"/>
  <c r="A37" i="25" s="1"/>
  <c r="A38" i="25" s="1"/>
  <c r="A39" i="25" s="1"/>
  <c r="A40" i="25" s="1"/>
  <c r="F35" i="25"/>
  <c r="F36" i="25"/>
  <c r="D37" i="25"/>
  <c r="F37" i="25"/>
  <c r="F38" i="25"/>
  <c r="F39" i="25"/>
  <c r="F40" i="25"/>
  <c r="A45" i="25"/>
  <c r="A46" i="25" s="1"/>
  <c r="A47" i="25" s="1"/>
  <c r="A48" i="25" s="1"/>
  <c r="A49" i="25" s="1"/>
  <c r="A50" i="25" s="1"/>
  <c r="A51" i="25" s="1"/>
  <c r="A52" i="25" s="1"/>
  <c r="A53" i="25" s="1"/>
  <c r="F45" i="25"/>
  <c r="F46" i="25"/>
  <c r="D47" i="25"/>
  <c r="F47" i="25"/>
  <c r="F48" i="25"/>
  <c r="F49" i="25"/>
  <c r="F50" i="25"/>
  <c r="F51" i="25"/>
  <c r="F52" i="25"/>
  <c r="F53" i="25"/>
  <c r="A58" i="25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F58" i="25"/>
  <c r="F59" i="25"/>
  <c r="D60" i="25"/>
  <c r="F60" i="25"/>
  <c r="F61" i="25"/>
  <c r="F62" i="25"/>
  <c r="F63" i="25"/>
  <c r="D64" i="25"/>
  <c r="F65" i="25"/>
  <c r="F66" i="25"/>
  <c r="F67" i="25"/>
  <c r="F68" i="25"/>
  <c r="F69" i="25"/>
  <c r="A74" i="25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F74" i="25"/>
  <c r="D75" i="25"/>
  <c r="F76" i="25"/>
  <c r="D77" i="25"/>
  <c r="F78" i="25"/>
  <c r="F79" i="25"/>
  <c r="F80" i="25"/>
  <c r="F81" i="25"/>
  <c r="F82" i="25"/>
  <c r="F83" i="25"/>
  <c r="F84" i="25"/>
  <c r="F85" i="25"/>
  <c r="F86" i="25"/>
  <c r="F87" i="25"/>
  <c r="F88" i="25"/>
  <c r="D89" i="25"/>
  <c r="F89" i="25"/>
  <c r="F90" i="25"/>
  <c r="F91" i="25"/>
  <c r="A96" i="25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A123" i="25"/>
  <c r="A124" i="25" s="1"/>
  <c r="A125" i="25" s="1"/>
  <c r="A126" i="25" s="1"/>
  <c r="A127" i="25" s="1"/>
  <c r="A128" i="25" s="1"/>
  <c r="A129" i="25" s="1"/>
  <c r="A130" i="25" s="1"/>
  <c r="A131" i="25" s="1"/>
  <c r="A132" i="25" s="1"/>
  <c r="F123" i="25"/>
  <c r="D124" i="25"/>
  <c r="F124" i="25"/>
  <c r="F125" i="25"/>
  <c r="D126" i="25"/>
  <c r="F126" i="25"/>
  <c r="F127" i="25"/>
  <c r="D128" i="25"/>
  <c r="F129" i="25"/>
  <c r="D130" i="25"/>
  <c r="D131" i="25"/>
  <c r="D132" i="25"/>
  <c r="A137" i="25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F137" i="25"/>
  <c r="D138" i="25"/>
  <c r="F139" i="25"/>
  <c r="F140" i="25"/>
  <c r="F141" i="25"/>
  <c r="D142" i="25"/>
  <c r="F143" i="25"/>
  <c r="F144" i="25"/>
  <c r="F145" i="25"/>
  <c r="F146" i="25"/>
  <c r="F147" i="25"/>
  <c r="F148" i="25"/>
  <c r="D149" i="25"/>
  <c r="F149" i="25"/>
  <c r="F150" i="25"/>
  <c r="F151" i="25"/>
  <c r="D152" i="25"/>
  <c r="F153" i="25"/>
  <c r="F154" i="25"/>
  <c r="F155" i="25"/>
  <c r="F156" i="25"/>
  <c r="F157" i="25"/>
  <c r="F158" i="25"/>
  <c r="F159" i="25"/>
  <c r="F182" i="35" l="1"/>
  <c r="F132" i="25"/>
  <c r="F130" i="25"/>
  <c r="F128" i="26"/>
  <c r="F210" i="29"/>
  <c r="F77" i="25"/>
  <c r="F63" i="30"/>
  <c r="F161" i="27"/>
  <c r="F247" i="29"/>
  <c r="F80" i="29"/>
  <c r="F151" i="35"/>
  <c r="F13" i="25"/>
  <c r="F138" i="26"/>
  <c r="F191" i="29"/>
  <c r="F145" i="33"/>
  <c r="F131" i="25"/>
  <c r="F144" i="32"/>
  <c r="F119" i="31"/>
  <c r="F177" i="31"/>
  <c r="F133" i="31"/>
  <c r="F23" i="31"/>
  <c r="F30" i="31" s="1"/>
  <c r="F177" i="30"/>
  <c r="F131" i="30"/>
  <c r="F133" i="30"/>
  <c r="F123" i="30"/>
  <c r="F106" i="30"/>
  <c r="F77" i="30"/>
  <c r="F236" i="29"/>
  <c r="F183" i="29"/>
  <c r="F134" i="29"/>
  <c r="F79" i="29"/>
  <c r="F76" i="29"/>
  <c r="F215" i="29"/>
  <c r="F147" i="29"/>
  <c r="F77" i="29"/>
  <c r="F90" i="29" s="1"/>
  <c r="F66" i="29"/>
  <c r="F63" i="29"/>
  <c r="F79" i="28"/>
  <c r="F76" i="28"/>
  <c r="F147" i="27"/>
  <c r="F155" i="27"/>
  <c r="F135" i="27"/>
  <c r="F62" i="27"/>
  <c r="F151" i="27"/>
  <c r="F47" i="27"/>
  <c r="F54" i="27" s="1"/>
  <c r="F142" i="26"/>
  <c r="F75" i="26"/>
  <c r="F13" i="26"/>
  <c r="F89" i="26"/>
  <c r="F138" i="25"/>
  <c r="F75" i="25"/>
  <c r="F92" i="25" s="1"/>
  <c r="F103" i="28"/>
  <c r="F148" i="31"/>
  <c r="F38" i="31"/>
  <c r="F152" i="25"/>
  <c r="F142" i="25"/>
  <c r="F126" i="26"/>
  <c r="F37" i="26"/>
  <c r="F179" i="27"/>
  <c r="F140" i="27"/>
  <c r="F180" i="28"/>
  <c r="F220" i="29"/>
  <c r="F50" i="29"/>
  <c r="F101" i="30"/>
  <c r="F87" i="31"/>
  <c r="F42" i="31"/>
  <c r="F23" i="30"/>
  <c r="F106" i="31"/>
  <c r="F149" i="26"/>
  <c r="F81" i="27"/>
  <c r="F50" i="28"/>
  <c r="F235" i="29"/>
  <c r="F119" i="25"/>
  <c r="F128" i="25"/>
  <c r="F133" i="25" s="1"/>
  <c r="F64" i="25"/>
  <c r="F70" i="25" s="1"/>
  <c r="F41" i="25"/>
  <c r="F124" i="26"/>
  <c r="F77" i="26"/>
  <c r="F47" i="26"/>
  <c r="F189" i="27"/>
  <c r="F183" i="27"/>
  <c r="F61" i="26"/>
  <c r="F9" i="26"/>
  <c r="F141" i="27"/>
  <c r="F139" i="27"/>
  <c r="F82" i="27"/>
  <c r="F37" i="27"/>
  <c r="F23" i="27"/>
  <c r="F49" i="28"/>
  <c r="F10" i="28"/>
  <c r="F17" i="28" s="1"/>
  <c r="F206" i="29"/>
  <c r="F175" i="29"/>
  <c r="F199" i="29" s="1"/>
  <c r="F142" i="29"/>
  <c r="F60" i="29"/>
  <c r="F71" i="29" s="1"/>
  <c r="F87" i="30"/>
  <c r="F30" i="30"/>
  <c r="F13" i="31"/>
  <c r="F65" i="26"/>
  <c r="F177" i="27"/>
  <c r="F164" i="27"/>
  <c r="F106" i="27"/>
  <c r="F137" i="28"/>
  <c r="F129" i="29"/>
  <c r="F130" i="29"/>
  <c r="F175" i="30"/>
  <c r="F70" i="30"/>
  <c r="F122" i="31"/>
  <c r="F136" i="31" s="1"/>
  <c r="F77" i="31"/>
  <c r="F81" i="31" s="1"/>
  <c r="F63" i="31"/>
  <c r="F70" i="31" s="1"/>
  <c r="F76" i="27"/>
  <c r="F174" i="28"/>
  <c r="F136" i="28"/>
  <c r="F102" i="30"/>
  <c r="F49" i="30"/>
  <c r="F56" i="30" s="1"/>
  <c r="F54" i="25"/>
  <c r="F16" i="25"/>
  <c r="F172" i="27"/>
  <c r="F119" i="26"/>
  <c r="F30" i="25"/>
  <c r="F160" i="26"/>
  <c r="F133" i="26"/>
  <c r="F54" i="26"/>
  <c r="F41" i="26"/>
  <c r="F142" i="27"/>
  <c r="F30" i="27"/>
  <c r="F30" i="26"/>
  <c r="F16" i="26"/>
  <c r="F128" i="27"/>
  <c r="F55" i="29"/>
  <c r="F31" i="29"/>
  <c r="F17" i="29"/>
  <c r="F170" i="30"/>
  <c r="F92" i="27"/>
  <c r="F77" i="27"/>
  <c r="F41" i="27"/>
  <c r="F176" i="28"/>
  <c r="F161" i="28"/>
  <c r="F169" i="28" s="1"/>
  <c r="F138" i="28"/>
  <c r="F31" i="28"/>
  <c r="F122" i="29"/>
  <c r="F186" i="28"/>
  <c r="F55" i="28"/>
  <c r="F180" i="30"/>
  <c r="F66" i="27"/>
  <c r="F9" i="27"/>
  <c r="F16" i="27" s="1"/>
  <c r="F42" i="28"/>
  <c r="F66" i="28"/>
  <c r="F71" i="28" s="1"/>
  <c r="F42" i="29"/>
  <c r="F125" i="28"/>
  <c r="F256" i="29"/>
  <c r="F211" i="29"/>
  <c r="F160" i="29"/>
  <c r="F100" i="29"/>
  <c r="F148" i="30"/>
  <c r="F94" i="30"/>
  <c r="F171" i="29"/>
  <c r="F81" i="30"/>
  <c r="F175" i="31"/>
  <c r="F180" i="31" s="1"/>
  <c r="F13" i="30"/>
  <c r="F16" i="30" s="1"/>
  <c r="F170" i="31"/>
  <c r="F16" i="31"/>
  <c r="F38" i="30"/>
  <c r="F42" i="30" s="1"/>
  <c r="F102" i="31"/>
  <c r="F94" i="31"/>
  <c r="F53" i="31"/>
  <c r="F56" i="31" s="1"/>
  <c r="A6" i="24"/>
  <c r="F6" i="24"/>
  <c r="A7" i="24"/>
  <c r="A8" i="24" s="1"/>
  <c r="A9" i="24" s="1"/>
  <c r="A10" i="24" s="1"/>
  <c r="A11" i="24" s="1"/>
  <c r="A12" i="24" s="1"/>
  <c r="A13" i="24" s="1"/>
  <c r="A14" i="24" s="1"/>
  <c r="A15" i="24" s="1"/>
  <c r="F7" i="24"/>
  <c r="F8" i="24"/>
  <c r="D9" i="24"/>
  <c r="F9" i="24"/>
  <c r="F10" i="24"/>
  <c r="F11" i="24"/>
  <c r="F12" i="24"/>
  <c r="D13" i="24"/>
  <c r="F14" i="24"/>
  <c r="F15" i="24"/>
  <c r="A20" i="24"/>
  <c r="A21" i="24" s="1"/>
  <c r="A22" i="24" s="1"/>
  <c r="A23" i="24" s="1"/>
  <c r="A24" i="24" s="1"/>
  <c r="A25" i="24" s="1"/>
  <c r="A26" i="24" s="1"/>
  <c r="A27" i="24" s="1"/>
  <c r="A28" i="24" s="1"/>
  <c r="A29" i="24" s="1"/>
  <c r="F20" i="24"/>
  <c r="F21" i="24"/>
  <c r="F22" i="24"/>
  <c r="D23" i="24"/>
  <c r="F24" i="24"/>
  <c r="F25" i="24"/>
  <c r="F26" i="24"/>
  <c r="F27" i="24"/>
  <c r="F28" i="24"/>
  <c r="F29" i="24"/>
  <c r="A35" i="24"/>
  <c r="F35" i="24"/>
  <c r="A36" i="24"/>
  <c r="A37" i="24" s="1"/>
  <c r="A38" i="24" s="1"/>
  <c r="A39" i="24" s="1"/>
  <c r="A40" i="24" s="1"/>
  <c r="A41" i="24" s="1"/>
  <c r="F36" i="24"/>
  <c r="F37" i="24"/>
  <c r="D38" i="24"/>
  <c r="F39" i="24"/>
  <c r="F40" i="24"/>
  <c r="F41" i="24"/>
  <c r="F46" i="24"/>
  <c r="F47" i="24"/>
  <c r="F48" i="24"/>
  <c r="D49" i="24"/>
  <c r="F50" i="24"/>
  <c r="F51" i="24"/>
  <c r="F52" i="24"/>
  <c r="A57" i="24"/>
  <c r="F57" i="24"/>
  <c r="A58" i="24"/>
  <c r="A59" i="24" s="1"/>
  <c r="A60" i="24" s="1"/>
  <c r="A61" i="24" s="1"/>
  <c r="A62" i="24" s="1"/>
  <c r="A63" i="24" s="1"/>
  <c r="A64" i="24" s="1"/>
  <c r="A65" i="24" s="1"/>
  <c r="A66" i="24" s="1"/>
  <c r="F58" i="24"/>
  <c r="F59" i="24"/>
  <c r="D60" i="24"/>
  <c r="F61" i="24"/>
  <c r="F62" i="24"/>
  <c r="F63" i="24"/>
  <c r="D64" i="24"/>
  <c r="F65" i="24"/>
  <c r="F66" i="24"/>
  <c r="A71" i="24"/>
  <c r="A72" i="24" s="1"/>
  <c r="A73" i="24" s="1"/>
  <c r="A74" i="24" s="1"/>
  <c r="A75" i="24" s="1"/>
  <c r="A76" i="24" s="1"/>
  <c r="A77" i="24" s="1"/>
  <c r="A78" i="24" s="1"/>
  <c r="A79" i="24" s="1"/>
  <c r="A80" i="24" s="1"/>
  <c r="F71" i="24"/>
  <c r="F72" i="24"/>
  <c r="F73" i="24"/>
  <c r="D74" i="24"/>
  <c r="F75" i="24"/>
  <c r="F76" i="24"/>
  <c r="F77" i="24"/>
  <c r="F78" i="24"/>
  <c r="F79" i="24"/>
  <c r="F80" i="24"/>
  <c r="A85" i="24"/>
  <c r="A86" i="24" s="1"/>
  <c r="A87" i="24" s="1"/>
  <c r="A88" i="24" s="1"/>
  <c r="A89" i="24" s="1"/>
  <c r="A90" i="24" s="1"/>
  <c r="A91" i="24" s="1"/>
  <c r="F85" i="24"/>
  <c r="F86" i="24"/>
  <c r="F87" i="24"/>
  <c r="D88" i="24"/>
  <c r="F89" i="24"/>
  <c r="F90" i="24"/>
  <c r="F91" i="24"/>
  <c r="A96" i="24"/>
  <c r="F96" i="24"/>
  <c r="A97" i="24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F97" i="24"/>
  <c r="D98" i="24"/>
  <c r="F99" i="24"/>
  <c r="F100" i="24"/>
  <c r="F101" i="24"/>
  <c r="F102" i="24"/>
  <c r="F103" i="24"/>
  <c r="D104" i="24"/>
  <c r="D105" i="24"/>
  <c r="F106" i="24"/>
  <c r="F107" i="24"/>
  <c r="F108" i="24"/>
  <c r="A113" i="24"/>
  <c r="A114" i="24" s="1"/>
  <c r="A115" i="24" s="1"/>
  <c r="A116" i="24" s="1"/>
  <c r="A117" i="24" s="1"/>
  <c r="A118" i="24" s="1"/>
  <c r="A119" i="24" s="1"/>
  <c r="A120" i="24" s="1"/>
  <c r="A121" i="24" s="1"/>
  <c r="A122" i="24" s="1"/>
  <c r="A123" i="24" s="1"/>
  <c r="A124" i="24" s="1"/>
  <c r="F113" i="24"/>
  <c r="F114" i="24"/>
  <c r="F115" i="24"/>
  <c r="D116" i="24"/>
  <c r="D117" i="24"/>
  <c r="F117" i="24"/>
  <c r="F118" i="24"/>
  <c r="F119" i="24"/>
  <c r="F120" i="24"/>
  <c r="D121" i="24"/>
  <c r="F122" i="24"/>
  <c r="F123" i="24"/>
  <c r="F124" i="24"/>
  <c r="A129" i="24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F129" i="24"/>
  <c r="D130" i="24"/>
  <c r="D131" i="24"/>
  <c r="F132" i="24"/>
  <c r="D133" i="24"/>
  <c r="D134" i="24"/>
  <c r="F135" i="24"/>
  <c r="F136" i="24"/>
  <c r="F137" i="24"/>
  <c r="F138" i="24"/>
  <c r="F139" i="24"/>
  <c r="F140" i="24"/>
  <c r="D141" i="24"/>
  <c r="F142" i="24"/>
  <c r="D143" i="24"/>
  <c r="F144" i="24"/>
  <c r="F145" i="24"/>
  <c r="A150" i="24"/>
  <c r="A151" i="24" s="1"/>
  <c r="A152" i="24" s="1"/>
  <c r="A153" i="24" s="1"/>
  <c r="A154" i="24" s="1"/>
  <c r="A155" i="24" s="1"/>
  <c r="A156" i="24" s="1"/>
  <c r="A157" i="24" s="1"/>
  <c r="A158" i="24" s="1"/>
  <c r="A159" i="24" s="1"/>
  <c r="A160" i="24" s="1"/>
  <c r="A161" i="24" s="1"/>
  <c r="F150" i="24"/>
  <c r="F151" i="24"/>
  <c r="F152" i="24"/>
  <c r="F153" i="24"/>
  <c r="F154" i="24"/>
  <c r="D155" i="24"/>
  <c r="F156" i="24"/>
  <c r="F157" i="24"/>
  <c r="F158" i="24"/>
  <c r="F159" i="24"/>
  <c r="D160" i="24"/>
  <c r="F160" i="24"/>
  <c r="F161" i="24"/>
  <c r="A166" i="24"/>
  <c r="A167" i="24" s="1"/>
  <c r="A168" i="24" s="1"/>
  <c r="A169" i="24" s="1"/>
  <c r="A170" i="24" s="1"/>
  <c r="A171" i="24" s="1"/>
  <c r="A172" i="24" s="1"/>
  <c r="A173" i="24" s="1"/>
  <c r="A174" i="24" s="1"/>
  <c r="A175" i="24" s="1"/>
  <c r="A176" i="24" s="1"/>
  <c r="A177" i="24" s="1"/>
  <c r="A178" i="24" s="1"/>
  <c r="A179" i="24" s="1"/>
  <c r="A180" i="24" s="1"/>
  <c r="A181" i="24" s="1"/>
  <c r="A182" i="24" s="1"/>
  <c r="A183" i="24" s="1"/>
  <c r="F166" i="24"/>
  <c r="F167" i="24"/>
  <c r="F168" i="24"/>
  <c r="F169" i="24"/>
  <c r="F170" i="24"/>
  <c r="F171" i="24"/>
  <c r="F172" i="24"/>
  <c r="F173" i="24"/>
  <c r="F174" i="24"/>
  <c r="F175" i="24"/>
  <c r="F176" i="24"/>
  <c r="F177" i="24"/>
  <c r="F178" i="24"/>
  <c r="F179" i="24"/>
  <c r="F180" i="24"/>
  <c r="F181" i="24"/>
  <c r="F182" i="24"/>
  <c r="F183" i="24"/>
  <c r="A188" i="24"/>
  <c r="A189" i="24" s="1"/>
  <c r="A190" i="24" s="1"/>
  <c r="A191" i="24" s="1"/>
  <c r="A192" i="24" s="1"/>
  <c r="A193" i="24" s="1"/>
  <c r="F188" i="24"/>
  <c r="D189" i="24"/>
  <c r="F190" i="24"/>
  <c r="D191" i="24"/>
  <c r="F192" i="24"/>
  <c r="F193" i="24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F6" i="23"/>
  <c r="F7" i="23"/>
  <c r="F8" i="23"/>
  <c r="D9" i="23"/>
  <c r="F10" i="23"/>
  <c r="F11" i="23"/>
  <c r="F12" i="23"/>
  <c r="D13" i="23"/>
  <c r="F13" i="23"/>
  <c r="F14" i="23"/>
  <c r="F15" i="23"/>
  <c r="A20" i="23"/>
  <c r="F20" i="23"/>
  <c r="A21" i="23"/>
  <c r="A22" i="23" s="1"/>
  <c r="A23" i="23" s="1"/>
  <c r="A24" i="23" s="1"/>
  <c r="A25" i="23" s="1"/>
  <c r="A26" i="23" s="1"/>
  <c r="A27" i="23" s="1"/>
  <c r="A28" i="23" s="1"/>
  <c r="A29" i="23" s="1"/>
  <c r="F21" i="23"/>
  <c r="F22" i="23"/>
  <c r="D23" i="23"/>
  <c r="F24" i="23"/>
  <c r="F25" i="23"/>
  <c r="F26" i="23"/>
  <c r="F27" i="23"/>
  <c r="F28" i="23"/>
  <c r="F29" i="23"/>
  <c r="A35" i="23"/>
  <c r="F35" i="23"/>
  <c r="A36" i="23"/>
  <c r="A37" i="23" s="1"/>
  <c r="A38" i="23" s="1"/>
  <c r="A39" i="23" s="1"/>
  <c r="A40" i="23" s="1"/>
  <c r="A41" i="23" s="1"/>
  <c r="F36" i="23"/>
  <c r="F37" i="23"/>
  <c r="D38" i="23"/>
  <c r="F39" i="23"/>
  <c r="F40" i="23"/>
  <c r="F41" i="23"/>
  <c r="F46" i="23"/>
  <c r="F47" i="23"/>
  <c r="F48" i="23"/>
  <c r="D49" i="23"/>
  <c r="F49" i="23"/>
  <c r="F50" i="23"/>
  <c r="F51" i="23"/>
  <c r="F52" i="23"/>
  <c r="A57" i="23"/>
  <c r="F57" i="23"/>
  <c r="A58" i="23"/>
  <c r="A59" i="23" s="1"/>
  <c r="A60" i="23" s="1"/>
  <c r="A61" i="23" s="1"/>
  <c r="A62" i="23" s="1"/>
  <c r="A63" i="23" s="1"/>
  <c r="A64" i="23" s="1"/>
  <c r="A65" i="23" s="1"/>
  <c r="A66" i="23" s="1"/>
  <c r="F58" i="23"/>
  <c r="F59" i="23"/>
  <c r="D60" i="23"/>
  <c r="F60" i="23"/>
  <c r="F61" i="23"/>
  <c r="F62" i="23"/>
  <c r="F63" i="23"/>
  <c r="D64" i="23"/>
  <c r="F65" i="23"/>
  <c r="F66" i="23"/>
  <c r="A71" i="23"/>
  <c r="A72" i="23" s="1"/>
  <c r="F71" i="23"/>
  <c r="F72" i="23"/>
  <c r="A73" i="23"/>
  <c r="A74" i="23" s="1"/>
  <c r="A75" i="23" s="1"/>
  <c r="A76" i="23" s="1"/>
  <c r="A77" i="23" s="1"/>
  <c r="A78" i="23" s="1"/>
  <c r="A79" i="23" s="1"/>
  <c r="A80" i="23" s="1"/>
  <c r="F73" i="23"/>
  <c r="D74" i="23"/>
  <c r="F75" i="23"/>
  <c r="F76" i="23"/>
  <c r="F77" i="23"/>
  <c r="F78" i="23"/>
  <c r="F79" i="23"/>
  <c r="F80" i="23"/>
  <c r="A85" i="23"/>
  <c r="A86" i="23" s="1"/>
  <c r="F85" i="23"/>
  <c r="F86" i="23"/>
  <c r="A87" i="23"/>
  <c r="A88" i="23" s="1"/>
  <c r="A89" i="23" s="1"/>
  <c r="A90" i="23" s="1"/>
  <c r="A91" i="23" s="1"/>
  <c r="F87" i="23"/>
  <c r="D88" i="23"/>
  <c r="F89" i="23"/>
  <c r="F90" i="23"/>
  <c r="F91" i="23"/>
  <c r="A96" i="23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F96" i="23"/>
  <c r="F97" i="23"/>
  <c r="D98" i="23"/>
  <c r="F99" i="23"/>
  <c r="F100" i="23"/>
  <c r="F101" i="23"/>
  <c r="F102" i="23"/>
  <c r="F103" i="23"/>
  <c r="D104" i="23"/>
  <c r="F104" i="23"/>
  <c r="D105" i="23"/>
  <c r="F105" i="23"/>
  <c r="F106" i="23"/>
  <c r="F107" i="23"/>
  <c r="F108" i="23"/>
  <c r="A113" i="23"/>
  <c r="A114" i="23" s="1"/>
  <c r="A115" i="23" s="1"/>
  <c r="A116" i="23" s="1"/>
  <c r="A117" i="23" s="1"/>
  <c r="A118" i="23" s="1"/>
  <c r="A119" i="23" s="1"/>
  <c r="A120" i="23" s="1"/>
  <c r="A121" i="23" s="1"/>
  <c r="A122" i="23" s="1"/>
  <c r="A123" i="23" s="1"/>
  <c r="A124" i="23" s="1"/>
  <c r="F113" i="23"/>
  <c r="F114" i="23"/>
  <c r="F115" i="23"/>
  <c r="D116" i="23"/>
  <c r="D117" i="23"/>
  <c r="F118" i="23"/>
  <c r="F119" i="23"/>
  <c r="F120" i="23"/>
  <c r="D121" i="23"/>
  <c r="F122" i="23"/>
  <c r="F123" i="23"/>
  <c r="F124" i="23"/>
  <c r="A129" i="23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A140" i="23" s="1"/>
  <c r="A141" i="23" s="1"/>
  <c r="A142" i="23" s="1"/>
  <c r="A143" i="23" s="1"/>
  <c r="A144" i="23" s="1"/>
  <c r="A145" i="23" s="1"/>
  <c r="F129" i="23"/>
  <c r="D130" i="23"/>
  <c r="D131" i="23"/>
  <c r="F131" i="23"/>
  <c r="F132" i="23"/>
  <c r="D133" i="23"/>
  <c r="D134" i="23"/>
  <c r="F135" i="23"/>
  <c r="F136" i="23"/>
  <c r="F137" i="23"/>
  <c r="F138" i="23"/>
  <c r="F139" i="23"/>
  <c r="F140" i="23"/>
  <c r="D141" i="23"/>
  <c r="F142" i="23"/>
  <c r="D143" i="23"/>
  <c r="F144" i="23"/>
  <c r="F145" i="23"/>
  <c r="A150" i="23"/>
  <c r="A151" i="23" s="1"/>
  <c r="A152" i="23" s="1"/>
  <c r="A153" i="23" s="1"/>
  <c r="A154" i="23" s="1"/>
  <c r="A155" i="23" s="1"/>
  <c r="A156" i="23" s="1"/>
  <c r="A157" i="23" s="1"/>
  <c r="A158" i="23" s="1"/>
  <c r="A159" i="23" s="1"/>
  <c r="A160" i="23" s="1"/>
  <c r="A161" i="23" s="1"/>
  <c r="F150" i="23"/>
  <c r="F151" i="23"/>
  <c r="F152" i="23"/>
  <c r="F153" i="23"/>
  <c r="F154" i="23"/>
  <c r="D155" i="23"/>
  <c r="F156" i="23"/>
  <c r="F157" i="23"/>
  <c r="F158" i="23"/>
  <c r="F159" i="23"/>
  <c r="D160" i="23"/>
  <c r="F160" i="23"/>
  <c r="F161" i="23"/>
  <c r="A166" i="23"/>
  <c r="A167" i="23" s="1"/>
  <c r="A168" i="23" s="1"/>
  <c r="A169" i="23" s="1"/>
  <c r="A170" i="23" s="1"/>
  <c r="A171" i="23" s="1"/>
  <c r="A172" i="23" s="1"/>
  <c r="A173" i="23" s="1"/>
  <c r="A174" i="23" s="1"/>
  <c r="A175" i="23" s="1"/>
  <c r="A176" i="23" s="1"/>
  <c r="A177" i="23" s="1"/>
  <c r="A178" i="23" s="1"/>
  <c r="A179" i="23" s="1"/>
  <c r="A180" i="23" s="1"/>
  <c r="A181" i="23" s="1"/>
  <c r="A182" i="23" s="1"/>
  <c r="A183" i="23" s="1"/>
  <c r="F166" i="23"/>
  <c r="F167" i="23"/>
  <c r="F168" i="23"/>
  <c r="F169" i="23"/>
  <c r="F170" i="23"/>
  <c r="F171" i="23"/>
  <c r="F172" i="23"/>
  <c r="F173" i="23"/>
  <c r="F174" i="23"/>
  <c r="F175" i="23"/>
  <c r="F176" i="23"/>
  <c r="F177" i="23"/>
  <c r="F178" i="23"/>
  <c r="F179" i="23"/>
  <c r="F180" i="23"/>
  <c r="F181" i="23"/>
  <c r="F182" i="23"/>
  <c r="F183" i="23"/>
  <c r="A188" i="23"/>
  <c r="A189" i="23" s="1"/>
  <c r="A190" i="23" s="1"/>
  <c r="A191" i="23" s="1"/>
  <c r="A192" i="23" s="1"/>
  <c r="A193" i="23" s="1"/>
  <c r="F188" i="23"/>
  <c r="D189" i="23"/>
  <c r="F189" i="23"/>
  <c r="F190" i="23"/>
  <c r="D191" i="23"/>
  <c r="F191" i="23"/>
  <c r="F192" i="23"/>
  <c r="F193" i="23"/>
  <c r="A7" i="22"/>
  <c r="A8" i="22" s="1"/>
  <c r="A9" i="22" s="1"/>
  <c r="A10" i="22" s="1"/>
  <c r="A11" i="22" s="1"/>
  <c r="A12" i="22" s="1"/>
  <c r="A13" i="22" s="1"/>
  <c r="A14" i="22" s="1"/>
  <c r="A15" i="22" s="1"/>
  <c r="A16" i="22" s="1"/>
  <c r="F7" i="22"/>
  <c r="F8" i="22"/>
  <c r="F9" i="22"/>
  <c r="D10" i="22"/>
  <c r="F11" i="22"/>
  <c r="F12" i="22"/>
  <c r="F13" i="22"/>
  <c r="F14" i="22"/>
  <c r="F15" i="22"/>
  <c r="F16" i="22"/>
  <c r="A21" i="22"/>
  <c r="A22" i="22" s="1"/>
  <c r="A23" i="22" s="1"/>
  <c r="A24" i="22" s="1"/>
  <c r="A25" i="22" s="1"/>
  <c r="A26" i="22" s="1"/>
  <c r="A27" i="22" s="1"/>
  <c r="A28" i="22" s="1"/>
  <c r="A29" i="22" s="1"/>
  <c r="A30" i="22" s="1"/>
  <c r="F21" i="22"/>
  <c r="F22" i="22"/>
  <c r="F23" i="22"/>
  <c r="D24" i="22"/>
  <c r="F24" i="22"/>
  <c r="F25" i="22"/>
  <c r="F26" i="22"/>
  <c r="F27" i="22"/>
  <c r="F28" i="22"/>
  <c r="F29" i="22"/>
  <c r="F30" i="22"/>
  <c r="A35" i="22"/>
  <c r="F35" i="22"/>
  <c r="A36" i="22"/>
  <c r="A37" i="22" s="1"/>
  <c r="F36" i="22"/>
  <c r="F37" i="22"/>
  <c r="A38" i="22"/>
  <c r="A39" i="22" s="1"/>
  <c r="A40" i="22" s="1"/>
  <c r="A41" i="22" s="1"/>
  <c r="F38" i="22"/>
  <c r="F39" i="22"/>
  <c r="F40" i="22"/>
  <c r="F41" i="22"/>
  <c r="F46" i="22"/>
  <c r="F47" i="22"/>
  <c r="F48" i="22"/>
  <c r="D49" i="22"/>
  <c r="F50" i="22"/>
  <c r="F51" i="22"/>
  <c r="F52" i="22"/>
  <c r="F57" i="22"/>
  <c r="F58" i="22"/>
  <c r="D59" i="22"/>
  <c r="F59" i="22"/>
  <c r="F60" i="22"/>
  <c r="D61" i="22"/>
  <c r="F61" i="22"/>
  <c r="F62" i="22"/>
  <c r="F63" i="22"/>
  <c r="F64" i="22"/>
  <c r="F65" i="22"/>
  <c r="D66" i="22"/>
  <c r="F67" i="22"/>
  <c r="D68" i="22"/>
  <c r="F68" i="22"/>
  <c r="F69" i="22"/>
  <c r="F74" i="22"/>
  <c r="D75" i="22"/>
  <c r="F75" i="22"/>
  <c r="F76" i="22"/>
  <c r="D77" i="22"/>
  <c r="D78" i="22"/>
  <c r="F79" i="22"/>
  <c r="F80" i="22"/>
  <c r="D81" i="22"/>
  <c r="F82" i="22"/>
  <c r="F83" i="22"/>
  <c r="A88" i="22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F88" i="22"/>
  <c r="D89" i="22"/>
  <c r="F89" i="22"/>
  <c r="D90" i="22"/>
  <c r="F90" i="22"/>
  <c r="F91" i="22"/>
  <c r="D92" i="22"/>
  <c r="D93" i="22"/>
  <c r="F93" i="22" s="1"/>
  <c r="F94" i="22"/>
  <c r="F95" i="22"/>
  <c r="F96" i="22"/>
  <c r="F97" i="22"/>
  <c r="F98" i="22"/>
  <c r="F99" i="22"/>
  <c r="F100" i="22"/>
  <c r="F101" i="22"/>
  <c r="A106" i="22"/>
  <c r="F106" i="22"/>
  <c r="A107" i="22"/>
  <c r="A108" i="22" s="1"/>
  <c r="A109" i="22" s="1"/>
  <c r="F107" i="22"/>
  <c r="F108" i="22"/>
  <c r="F109" i="22"/>
  <c r="A110" i="22"/>
  <c r="A111" i="22" s="1"/>
  <c r="A112" i="22" s="1"/>
  <c r="A113" i="22" s="1"/>
  <c r="A114" i="22" s="1"/>
  <c r="A115" i="22" s="1"/>
  <c r="D110" i="22"/>
  <c r="F111" i="22"/>
  <c r="F112" i="22"/>
  <c r="F113" i="22"/>
  <c r="F114" i="22"/>
  <c r="F115" i="22"/>
  <c r="A120" i="22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F120" i="22"/>
  <c r="F121" i="22"/>
  <c r="F122" i="22"/>
  <c r="F123" i="22"/>
  <c r="F124" i="22"/>
  <c r="F125" i="22"/>
  <c r="F126" i="22"/>
  <c r="F127" i="22"/>
  <c r="F128" i="22"/>
  <c r="F129" i="22"/>
  <c r="F130" i="22"/>
  <c r="F131" i="22"/>
  <c r="F132" i="22"/>
  <c r="F133" i="22"/>
  <c r="F134" i="22"/>
  <c r="F135" i="22"/>
  <c r="F136" i="22"/>
  <c r="F137" i="22"/>
  <c r="A142" i="22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F142" i="22"/>
  <c r="F143" i="22"/>
  <c r="D144" i="22"/>
  <c r="D145" i="22"/>
  <c r="F145" i="22"/>
  <c r="D146" i="22"/>
  <c r="F147" i="22"/>
  <c r="F148" i="22"/>
  <c r="D149" i="22"/>
  <c r="D150" i="22"/>
  <c r="F151" i="22"/>
  <c r="F152" i="22"/>
  <c r="A157" i="22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F157" i="22"/>
  <c r="D158" i="22"/>
  <c r="F158" i="22"/>
  <c r="F159" i="22"/>
  <c r="F160" i="22"/>
  <c r="D161" i="22"/>
  <c r="D162" i="22"/>
  <c r="D163" i="22"/>
  <c r="D164" i="22"/>
  <c r="F165" i="22"/>
  <c r="D166" i="22"/>
  <c r="F167" i="22"/>
  <c r="F168" i="22"/>
  <c r="F169" i="22"/>
  <c r="D170" i="22"/>
  <c r="F171" i="22"/>
  <c r="F172" i="22"/>
  <c r="D173" i="22"/>
  <c r="F174" i="22"/>
  <c r="F175" i="22"/>
  <c r="F176" i="22"/>
  <c r="F177" i="22"/>
  <c r="D178" i="22"/>
  <c r="F178" i="22"/>
  <c r="F179" i="22"/>
  <c r="F180" i="22"/>
  <c r="D181" i="22"/>
  <c r="F182" i="22"/>
  <c r="F183" i="22"/>
  <c r="F184" i="22"/>
  <c r="F185" i="22"/>
  <c r="F186" i="22"/>
  <c r="F187" i="22"/>
  <c r="F188" i="22"/>
  <c r="F189" i="22"/>
  <c r="A194" i="22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F194" i="22"/>
  <c r="D195" i="22"/>
  <c r="F196" i="22"/>
  <c r="D197" i="22"/>
  <c r="F198" i="22"/>
  <c r="D199" i="22"/>
  <c r="F200" i="22"/>
  <c r="F201" i="22"/>
  <c r="F202" i="22"/>
  <c r="F203" i="22"/>
  <c r="F204" i="22"/>
  <c r="F205" i="22"/>
  <c r="F206" i="22"/>
  <c r="A212" i="22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F212" i="22"/>
  <c r="D213" i="22"/>
  <c r="F214" i="22"/>
  <c r="D215" i="22"/>
  <c r="F216" i="22"/>
  <c r="F217" i="22"/>
  <c r="D218" i="22"/>
  <c r="F219" i="22"/>
  <c r="F220" i="22"/>
  <c r="D221" i="22"/>
  <c r="F222" i="22"/>
  <c r="F223" i="22"/>
  <c r="F224" i="22"/>
  <c r="F225" i="22"/>
  <c r="A230" i="22"/>
  <c r="F230" i="22"/>
  <c r="A231" i="22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D231" i="22"/>
  <c r="F232" i="22"/>
  <c r="D233" i="22"/>
  <c r="F234" i="22"/>
  <c r="D235" i="22"/>
  <c r="D236" i="22"/>
  <c r="F237" i="22"/>
  <c r="F238" i="22"/>
  <c r="F239" i="22"/>
  <c r="F240" i="22"/>
  <c r="F241" i="22"/>
  <c r="A7" i="21"/>
  <c r="A8" i="21" s="1"/>
  <c r="A9" i="21" s="1"/>
  <c r="A10" i="21" s="1"/>
  <c r="A11" i="21" s="1"/>
  <c r="A12" i="21" s="1"/>
  <c r="A13" i="21" s="1"/>
  <c r="A14" i="21" s="1"/>
  <c r="A15" i="21" s="1"/>
  <c r="A16" i="21" s="1"/>
  <c r="F7" i="21"/>
  <c r="F8" i="21"/>
  <c r="F9" i="21"/>
  <c r="D10" i="21"/>
  <c r="F10" i="21"/>
  <c r="F11" i="21"/>
  <c r="F12" i="21"/>
  <c r="F13" i="21"/>
  <c r="F14" i="21"/>
  <c r="F15" i="21"/>
  <c r="F16" i="21"/>
  <c r="A21" i="21"/>
  <c r="A22" i="21" s="1"/>
  <c r="A23" i="21" s="1"/>
  <c r="A24" i="21" s="1"/>
  <c r="A25" i="21" s="1"/>
  <c r="A26" i="21" s="1"/>
  <c r="A27" i="21" s="1"/>
  <c r="A28" i="21" s="1"/>
  <c r="A29" i="21" s="1"/>
  <c r="A30" i="21" s="1"/>
  <c r="F21" i="21"/>
  <c r="F22" i="21"/>
  <c r="F23" i="21"/>
  <c r="D24" i="21"/>
  <c r="F25" i="21"/>
  <c r="F26" i="21"/>
  <c r="F27" i="21"/>
  <c r="F28" i="21"/>
  <c r="F29" i="21"/>
  <c r="F30" i="21"/>
  <c r="A35" i="21"/>
  <c r="A36" i="21" s="1"/>
  <c r="A37" i="21" s="1"/>
  <c r="A38" i="21" s="1"/>
  <c r="A39" i="21" s="1"/>
  <c r="A40" i="21" s="1"/>
  <c r="A41" i="21" s="1"/>
  <c r="F35" i="21"/>
  <c r="F36" i="21"/>
  <c r="F37" i="21"/>
  <c r="D38" i="21"/>
  <c r="F39" i="21"/>
  <c r="F40" i="21"/>
  <c r="F41" i="21"/>
  <c r="F46" i="21"/>
  <c r="F47" i="21"/>
  <c r="F48" i="21"/>
  <c r="D49" i="21"/>
  <c r="F49" i="21"/>
  <c r="F50" i="21"/>
  <c r="F51" i="21"/>
  <c r="F52" i="21"/>
  <c r="A57" i="2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F57" i="21"/>
  <c r="F58" i="21"/>
  <c r="F59" i="21"/>
  <c r="D60" i="21"/>
  <c r="D61" i="21"/>
  <c r="F61" i="21"/>
  <c r="F62" i="21"/>
  <c r="F63" i="21"/>
  <c r="F64" i="21"/>
  <c r="F65" i="21"/>
  <c r="D66" i="21"/>
  <c r="F67" i="21"/>
  <c r="D68" i="21"/>
  <c r="F69" i="21"/>
  <c r="A74" i="21"/>
  <c r="A75" i="21" s="1"/>
  <c r="A76" i="21" s="1"/>
  <c r="A77" i="21" s="1"/>
  <c r="A78" i="21" s="1"/>
  <c r="A79" i="21" s="1"/>
  <c r="A80" i="21" s="1"/>
  <c r="A81" i="21" s="1"/>
  <c r="A82" i="21" s="1"/>
  <c r="A83" i="21" s="1"/>
  <c r="F74" i="21"/>
  <c r="F75" i="21"/>
  <c r="F76" i="21"/>
  <c r="F77" i="21"/>
  <c r="F78" i="21"/>
  <c r="D79" i="21"/>
  <c r="F80" i="21"/>
  <c r="D81" i="21"/>
  <c r="F81" i="21"/>
  <c r="F82" i="21"/>
  <c r="F83" i="21"/>
  <c r="A88" i="21"/>
  <c r="F88" i="21"/>
  <c r="A89" i="2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D89" i="21"/>
  <c r="D90" i="21"/>
  <c r="F91" i="21"/>
  <c r="D92" i="21"/>
  <c r="D93" i="21"/>
  <c r="F94" i="21"/>
  <c r="F95" i="21"/>
  <c r="F96" i="21"/>
  <c r="F97" i="21"/>
  <c r="F98" i="21"/>
  <c r="F99" i="21"/>
  <c r="F100" i="21"/>
  <c r="F101" i="21"/>
  <c r="F102" i="21"/>
  <c r="F103" i="21"/>
  <c r="F104" i="21"/>
  <c r="A109" i="21"/>
  <c r="A110" i="21" s="1"/>
  <c r="A111" i="21" s="1"/>
  <c r="A112" i="21" s="1"/>
  <c r="A113" i="21" s="1"/>
  <c r="A114" i="21" s="1"/>
  <c r="A115" i="21" s="1"/>
  <c r="A116" i="21" s="1"/>
  <c r="A117" i="21" s="1"/>
  <c r="A118" i="21" s="1"/>
  <c r="F109" i="21"/>
  <c r="F110" i="21"/>
  <c r="F111" i="21"/>
  <c r="F112" i="21"/>
  <c r="D113" i="21"/>
  <c r="F113" i="21"/>
  <c r="F114" i="21"/>
  <c r="F115" i="21"/>
  <c r="F116" i="21"/>
  <c r="F117" i="21"/>
  <c r="F118" i="21"/>
  <c r="A123" i="21"/>
  <c r="F123" i="21"/>
  <c r="A124" i="2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F124" i="21"/>
  <c r="F125" i="21"/>
  <c r="F126" i="21"/>
  <c r="F127" i="21"/>
  <c r="F128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A145" i="21"/>
  <c r="F145" i="21"/>
  <c r="A146" i="21"/>
  <c r="A147" i="21" s="1"/>
  <c r="A148" i="21" s="1"/>
  <c r="A149" i="21" s="1"/>
  <c r="A150" i="21" s="1"/>
  <c r="A151" i="21" s="1"/>
  <c r="A152" i="21" s="1"/>
  <c r="A153" i="21" s="1"/>
  <c r="A154" i="21" s="1"/>
  <c r="F146" i="21"/>
  <c r="D147" i="21"/>
  <c r="D148" i="21"/>
  <c r="F149" i="21"/>
  <c r="D150" i="21"/>
  <c r="F150" i="21"/>
  <c r="F151" i="21"/>
  <c r="D152" i="21"/>
  <c r="D153" i="21"/>
  <c r="F153" i="21"/>
  <c r="D154" i="21"/>
  <c r="F154" i="21"/>
  <c r="A159" i="2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F159" i="21"/>
  <c r="D160" i="21"/>
  <c r="F160" i="21"/>
  <c r="F161" i="21"/>
  <c r="F162" i="21"/>
  <c r="F163" i="21"/>
  <c r="D164" i="21"/>
  <c r="F165" i="21"/>
  <c r="F166" i="21"/>
  <c r="F167" i="21"/>
  <c r="D168" i="21"/>
  <c r="F169" i="21"/>
  <c r="F170" i="21"/>
  <c r="D171" i="21"/>
  <c r="F172" i="21"/>
  <c r="F173" i="21"/>
  <c r="F174" i="21"/>
  <c r="F175" i="21"/>
  <c r="D176" i="21"/>
  <c r="F177" i="21"/>
  <c r="F178" i="21"/>
  <c r="D179" i="21"/>
  <c r="F180" i="21"/>
  <c r="F181" i="21"/>
  <c r="F182" i="21"/>
  <c r="F183" i="21"/>
  <c r="F184" i="21"/>
  <c r="F185" i="21"/>
  <c r="F186" i="21"/>
  <c r="F187" i="21"/>
  <c r="A192" i="21"/>
  <c r="F192" i="21"/>
  <c r="A193" i="21"/>
  <c r="A194" i="21" s="1"/>
  <c r="A195" i="21" s="1"/>
  <c r="A196" i="21" s="1"/>
  <c r="A197" i="21" s="1"/>
  <c r="D193" i="21"/>
  <c r="F194" i="21"/>
  <c r="D195" i="21"/>
  <c r="F196" i="21"/>
  <c r="F197" i="21"/>
  <c r="F198" i="21"/>
  <c r="F199" i="21"/>
  <c r="F200" i="21"/>
  <c r="F201" i="21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F6" i="20"/>
  <c r="F7" i="20"/>
  <c r="F8" i="20"/>
  <c r="D9" i="20"/>
  <c r="F9" i="20"/>
  <c r="F10" i="20"/>
  <c r="F11" i="20"/>
  <c r="F12" i="20"/>
  <c r="F13" i="20"/>
  <c r="F14" i="20"/>
  <c r="F15" i="20"/>
  <c r="A20" i="20"/>
  <c r="A21" i="20" s="1"/>
  <c r="A22" i="20" s="1"/>
  <c r="A23" i="20" s="1"/>
  <c r="A24" i="20" s="1"/>
  <c r="A25" i="20" s="1"/>
  <c r="A26" i="20" s="1"/>
  <c r="A27" i="20" s="1"/>
  <c r="A28" i="20" s="1"/>
  <c r="A29" i="20" s="1"/>
  <c r="F20" i="20"/>
  <c r="F21" i="20"/>
  <c r="F22" i="20"/>
  <c r="D23" i="20"/>
  <c r="F23" i="20"/>
  <c r="F24" i="20"/>
  <c r="F25" i="20"/>
  <c r="F26" i="20"/>
  <c r="F27" i="20"/>
  <c r="F28" i="20"/>
  <c r="F29" i="20"/>
  <c r="F34" i="20"/>
  <c r="F35" i="20"/>
  <c r="F36" i="20"/>
  <c r="D37" i="20"/>
  <c r="F37" i="20"/>
  <c r="F38" i="20"/>
  <c r="F39" i="20"/>
  <c r="A40" i="20"/>
  <c r="F40" i="20"/>
  <c r="F45" i="20"/>
  <c r="F46" i="20"/>
  <c r="F47" i="20"/>
  <c r="D48" i="20"/>
  <c r="F49" i="20"/>
  <c r="F50" i="20"/>
  <c r="F51" i="20"/>
  <c r="A56" i="20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F56" i="20"/>
  <c r="F57" i="20"/>
  <c r="D58" i="20"/>
  <c r="F59" i="20"/>
  <c r="F60" i="20"/>
  <c r="F61" i="20"/>
  <c r="F62" i="20"/>
  <c r="F63" i="20"/>
  <c r="F64" i="20"/>
  <c r="D65" i="20"/>
  <c r="D66" i="20"/>
  <c r="F67" i="20"/>
  <c r="F68" i="20"/>
  <c r="A73" i="20"/>
  <c r="A74" i="20" s="1"/>
  <c r="A75" i="20" s="1"/>
  <c r="A76" i="20" s="1"/>
  <c r="A77" i="20" s="1"/>
  <c r="A78" i="20" s="1"/>
  <c r="A79" i="20" s="1"/>
  <c r="A80" i="20" s="1"/>
  <c r="A81" i="20" s="1"/>
  <c r="A82" i="20" s="1"/>
  <c r="F73" i="20"/>
  <c r="F74" i="20"/>
  <c r="F75" i="20"/>
  <c r="D76" i="20"/>
  <c r="F77" i="20"/>
  <c r="F78" i="20"/>
  <c r="F79" i="20"/>
  <c r="D80" i="20"/>
  <c r="F80" i="20"/>
  <c r="F81" i="20"/>
  <c r="F82" i="20"/>
  <c r="A87" i="20"/>
  <c r="F87" i="20"/>
  <c r="A88" i="20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D88" i="20"/>
  <c r="D89" i="20"/>
  <c r="F90" i="20"/>
  <c r="F91" i="20"/>
  <c r="F92" i="20"/>
  <c r="D93" i="20"/>
  <c r="D94" i="20"/>
  <c r="F95" i="20"/>
  <c r="F96" i="20"/>
  <c r="F97" i="20"/>
  <c r="F98" i="20"/>
  <c r="F99" i="20"/>
  <c r="F100" i="20"/>
  <c r="F101" i="20"/>
  <c r="D102" i="20"/>
  <c r="F103" i="20"/>
  <c r="D104" i="20"/>
  <c r="F104" i="20"/>
  <c r="F105" i="20"/>
  <c r="A110" i="20"/>
  <c r="F110" i="20"/>
  <c r="A111" i="20"/>
  <c r="A112" i="20" s="1"/>
  <c r="A113" i="20" s="1"/>
  <c r="A114" i="20" s="1"/>
  <c r="A115" i="20" s="1"/>
  <c r="A116" i="20" s="1"/>
  <c r="A117" i="20" s="1"/>
  <c r="A118" i="20" s="1"/>
  <c r="A119" i="20" s="1"/>
  <c r="F111" i="20"/>
  <c r="F112" i="20"/>
  <c r="F113" i="20"/>
  <c r="F114" i="20"/>
  <c r="D115" i="20"/>
  <c r="F116" i="20"/>
  <c r="F117" i="20"/>
  <c r="F118" i="20"/>
  <c r="F119" i="20"/>
  <c r="A124" i="20"/>
  <c r="F124" i="20"/>
  <c r="A125" i="20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F140" i="20"/>
  <c r="F141" i="20"/>
  <c r="A146" i="20"/>
  <c r="A147" i="20" s="1"/>
  <c r="A148" i="20" s="1"/>
  <c r="A149" i="20" s="1"/>
  <c r="A150" i="20" s="1"/>
  <c r="A151" i="20" s="1"/>
  <c r="A152" i="20" s="1"/>
  <c r="A153" i="20" s="1"/>
  <c r="A154" i="20" s="1"/>
  <c r="A155" i="20" s="1"/>
  <c r="F146" i="20"/>
  <c r="F147" i="20"/>
  <c r="D148" i="20"/>
  <c r="D149" i="20"/>
  <c r="F150" i="20"/>
  <c r="D151" i="20"/>
  <c r="F152" i="20"/>
  <c r="D153" i="20"/>
  <c r="D154" i="20"/>
  <c r="F154" i="20"/>
  <c r="D155" i="20"/>
  <c r="F155" i="20"/>
  <c r="A160" i="20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F160" i="20"/>
  <c r="D161" i="20"/>
  <c r="F161" i="20"/>
  <c r="F162" i="20"/>
  <c r="F163" i="20"/>
  <c r="F164" i="20"/>
  <c r="D165" i="20"/>
  <c r="F166" i="20"/>
  <c r="F167" i="20"/>
  <c r="F168" i="20"/>
  <c r="D169" i="20"/>
  <c r="F170" i="20"/>
  <c r="F171" i="20"/>
  <c r="D172" i="20"/>
  <c r="F172" i="20"/>
  <c r="F173" i="20"/>
  <c r="F174" i="20"/>
  <c r="F175" i="20"/>
  <c r="F176" i="20"/>
  <c r="D177" i="20"/>
  <c r="F178" i="20"/>
  <c r="F179" i="20"/>
  <c r="D180" i="20"/>
  <c r="F181" i="20"/>
  <c r="F182" i="20"/>
  <c r="F183" i="20"/>
  <c r="F184" i="20"/>
  <c r="F185" i="20"/>
  <c r="F186" i="20"/>
  <c r="F187" i="20"/>
  <c r="F188" i="20"/>
  <c r="A193" i="20"/>
  <c r="A194" i="20" s="1"/>
  <c r="A195" i="20" s="1"/>
  <c r="A196" i="20" s="1"/>
  <c r="A197" i="20" s="1"/>
  <c r="A198" i="20" s="1"/>
  <c r="F193" i="20"/>
  <c r="D194" i="20"/>
  <c r="F195" i="20"/>
  <c r="D196" i="20"/>
  <c r="F197" i="20"/>
  <c r="F198" i="20"/>
  <c r="F199" i="20"/>
  <c r="F200" i="20"/>
  <c r="F201" i="20"/>
  <c r="F202" i="20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F6" i="19"/>
  <c r="F7" i="19"/>
  <c r="F8" i="19"/>
  <c r="D9" i="19"/>
  <c r="F10" i="19"/>
  <c r="F11" i="19"/>
  <c r="F12" i="19"/>
  <c r="D13" i="19"/>
  <c r="F14" i="19"/>
  <c r="F15" i="19"/>
  <c r="A20" i="19"/>
  <c r="A21" i="19" s="1"/>
  <c r="A22" i="19" s="1"/>
  <c r="A23" i="19" s="1"/>
  <c r="A24" i="19" s="1"/>
  <c r="A25" i="19" s="1"/>
  <c r="A26" i="19" s="1"/>
  <c r="A27" i="19" s="1"/>
  <c r="A28" i="19" s="1"/>
  <c r="A29" i="19" s="1"/>
  <c r="F20" i="19"/>
  <c r="F21" i="19"/>
  <c r="F22" i="19"/>
  <c r="D23" i="19"/>
  <c r="F24" i="19"/>
  <c r="F25" i="19"/>
  <c r="F26" i="19"/>
  <c r="F27" i="19"/>
  <c r="F28" i="19"/>
  <c r="F29" i="19"/>
  <c r="F34" i="19"/>
  <c r="A35" i="19"/>
  <c r="A36" i="19" s="1"/>
  <c r="A37" i="19" s="1"/>
  <c r="A38" i="19" s="1"/>
  <c r="A39" i="19" s="1"/>
  <c r="A40" i="19" s="1"/>
  <c r="F35" i="19"/>
  <c r="F36" i="19"/>
  <c r="D37" i="19"/>
  <c r="F38" i="19"/>
  <c r="F39" i="19"/>
  <c r="F40" i="19"/>
  <c r="F45" i="19"/>
  <c r="F46" i="19"/>
  <c r="F47" i="19"/>
  <c r="D48" i="19"/>
  <c r="F48" i="19"/>
  <c r="F49" i="19"/>
  <c r="F50" i="19"/>
  <c r="F51" i="19"/>
  <c r="A56" i="19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F56" i="19"/>
  <c r="F57" i="19"/>
  <c r="D58" i="19"/>
  <c r="F59" i="19"/>
  <c r="F60" i="19"/>
  <c r="F61" i="19"/>
  <c r="F62" i="19"/>
  <c r="F63" i="19"/>
  <c r="D64" i="19"/>
  <c r="F64" i="19"/>
  <c r="F65" i="19"/>
  <c r="D66" i="19"/>
  <c r="F67" i="19"/>
  <c r="F68" i="19"/>
  <c r="A73" i="19"/>
  <c r="A74" i="19" s="1"/>
  <c r="A75" i="19" s="1"/>
  <c r="A76" i="19" s="1"/>
  <c r="A77" i="19" s="1"/>
  <c r="A78" i="19" s="1"/>
  <c r="A79" i="19" s="1"/>
  <c r="A80" i="19" s="1"/>
  <c r="A81" i="19" s="1"/>
  <c r="A82" i="19" s="1"/>
  <c r="F73" i="19"/>
  <c r="F74" i="19"/>
  <c r="F75" i="19"/>
  <c r="D76" i="19"/>
  <c r="F77" i="19"/>
  <c r="F78" i="19"/>
  <c r="F79" i="19"/>
  <c r="D80" i="19"/>
  <c r="F80" i="19"/>
  <c r="F81" i="19"/>
  <c r="F82" i="19"/>
  <c r="A87" i="19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F87" i="19"/>
  <c r="D88" i="19"/>
  <c r="D89" i="19"/>
  <c r="F90" i="19"/>
  <c r="D91" i="19"/>
  <c r="F92" i="19"/>
  <c r="F93" i="19"/>
  <c r="F94" i="19"/>
  <c r="F95" i="19"/>
  <c r="F96" i="19"/>
  <c r="F97" i="19"/>
  <c r="F98" i="19"/>
  <c r="D99" i="19"/>
  <c r="F100" i="19"/>
  <c r="F101" i="19"/>
  <c r="F102" i="19"/>
  <c r="F103" i="19"/>
  <c r="F104" i="19"/>
  <c r="F105" i="19"/>
  <c r="F106" i="19"/>
  <c r="F107" i="19"/>
  <c r="D108" i="19"/>
  <c r="F109" i="19"/>
  <c r="F110" i="19"/>
  <c r="A115" i="19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F115" i="19"/>
  <c r="F116" i="19"/>
  <c r="F117" i="19"/>
  <c r="F118" i="19"/>
  <c r="F119" i="19"/>
  <c r="F120" i="19"/>
  <c r="F121" i="19"/>
  <c r="F122" i="19"/>
  <c r="F123" i="19"/>
  <c r="F124" i="19"/>
  <c r="F125" i="19"/>
  <c r="F126" i="19"/>
  <c r="F127" i="19"/>
  <c r="F128" i="19"/>
  <c r="F129" i="19"/>
  <c r="F130" i="19"/>
  <c r="F131" i="19"/>
  <c r="F132" i="19"/>
  <c r="F133" i="19"/>
  <c r="F134" i="19"/>
  <c r="F135" i="19"/>
  <c r="F136" i="19"/>
  <c r="D137" i="19"/>
  <c r="F138" i="19"/>
  <c r="F139" i="19"/>
  <c r="F140" i="19"/>
  <c r="A145" i="19"/>
  <c r="A146" i="19" s="1"/>
  <c r="A147" i="19" s="1"/>
  <c r="A148" i="19" s="1"/>
  <c r="A149" i="19" s="1"/>
  <c r="A150" i="19" s="1"/>
  <c r="A151" i="19" s="1"/>
  <c r="A152" i="19" s="1"/>
  <c r="A153" i="19" s="1"/>
  <c r="A154" i="19" s="1"/>
  <c r="F145" i="19"/>
  <c r="D146" i="19"/>
  <c r="F147" i="19"/>
  <c r="D148" i="19"/>
  <c r="F149" i="19"/>
  <c r="D150" i="19"/>
  <c r="F151" i="19"/>
  <c r="D152" i="19"/>
  <c r="D153" i="19"/>
  <c r="D154" i="19"/>
  <c r="A159" i="19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F159" i="19"/>
  <c r="D160" i="19"/>
  <c r="F161" i="19"/>
  <c r="F162" i="19"/>
  <c r="F163" i="19"/>
  <c r="D164" i="19"/>
  <c r="F165" i="19"/>
  <c r="F166" i="19"/>
  <c r="D167" i="19"/>
  <c r="F167" i="19"/>
  <c r="F168" i="19"/>
  <c r="F169" i="19"/>
  <c r="F170" i="19"/>
  <c r="F171" i="19"/>
  <c r="F172" i="19"/>
  <c r="F173" i="19"/>
  <c r="F174" i="19"/>
  <c r="F175" i="19"/>
  <c r="F176" i="19"/>
  <c r="A6" i="18"/>
  <c r="A7" i="18" s="1"/>
  <c r="A8" i="18" s="1"/>
  <c r="A9" i="18" s="1"/>
  <c r="A10" i="18" s="1"/>
  <c r="A11" i="18" s="1"/>
  <c r="A12" i="18" s="1"/>
  <c r="A13" i="18" s="1"/>
  <c r="A14" i="18" s="1"/>
  <c r="A15" i="18" s="1"/>
  <c r="F6" i="18"/>
  <c r="F7" i="18"/>
  <c r="F8" i="18"/>
  <c r="D9" i="18"/>
  <c r="F9" i="18"/>
  <c r="F10" i="18"/>
  <c r="F11" i="18"/>
  <c r="F12" i="18"/>
  <c r="D13" i="18"/>
  <c r="F14" i="18"/>
  <c r="F15" i="18"/>
  <c r="A20" i="18"/>
  <c r="A21" i="18" s="1"/>
  <c r="A22" i="18" s="1"/>
  <c r="A23" i="18" s="1"/>
  <c r="A24" i="18" s="1"/>
  <c r="A25" i="18" s="1"/>
  <c r="A26" i="18" s="1"/>
  <c r="A27" i="18" s="1"/>
  <c r="A28" i="18" s="1"/>
  <c r="A29" i="18" s="1"/>
  <c r="F20" i="18"/>
  <c r="F21" i="18"/>
  <c r="F22" i="18"/>
  <c r="D23" i="18"/>
  <c r="F24" i="18"/>
  <c r="F25" i="18"/>
  <c r="F26" i="18"/>
  <c r="F27" i="18"/>
  <c r="F28" i="18"/>
  <c r="F29" i="18"/>
  <c r="F34" i="18"/>
  <c r="A35" i="18"/>
  <c r="A36" i="18" s="1"/>
  <c r="A37" i="18" s="1"/>
  <c r="A38" i="18" s="1"/>
  <c r="A39" i="18" s="1"/>
  <c r="A40" i="18" s="1"/>
  <c r="F35" i="18"/>
  <c r="F36" i="18"/>
  <c r="D37" i="18"/>
  <c r="F38" i="18"/>
  <c r="F39" i="18"/>
  <c r="F40" i="18"/>
  <c r="F45" i="18"/>
  <c r="F46" i="18"/>
  <c r="F47" i="18"/>
  <c r="D48" i="18"/>
  <c r="F49" i="18"/>
  <c r="F50" i="18"/>
  <c r="F51" i="18"/>
  <c r="A56" i="18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F56" i="18"/>
  <c r="F57" i="18"/>
  <c r="D58" i="18"/>
  <c r="F59" i="18"/>
  <c r="F60" i="18"/>
  <c r="F61" i="18"/>
  <c r="F62" i="18"/>
  <c r="F63" i="18"/>
  <c r="D64" i="18"/>
  <c r="F65" i="18"/>
  <c r="D66" i="18"/>
  <c r="F67" i="18"/>
  <c r="F68" i="18"/>
  <c r="A73" i="18"/>
  <c r="F73" i="18"/>
  <c r="A74" i="18"/>
  <c r="A75" i="18" s="1"/>
  <c r="A76" i="18" s="1"/>
  <c r="A77" i="18" s="1"/>
  <c r="A78" i="18" s="1"/>
  <c r="A79" i="18" s="1"/>
  <c r="A80" i="18" s="1"/>
  <c r="A81" i="18" s="1"/>
  <c r="A82" i="18" s="1"/>
  <c r="F74" i="18"/>
  <c r="D75" i="18"/>
  <c r="F76" i="18"/>
  <c r="F77" i="18"/>
  <c r="F78" i="18"/>
  <c r="D79" i="18"/>
  <c r="F80" i="18"/>
  <c r="F81" i="18"/>
  <c r="F82" i="18"/>
  <c r="A87" i="18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F87" i="18"/>
  <c r="D88" i="18"/>
  <c r="F88" i="18"/>
  <c r="F89" i="18"/>
  <c r="D90" i="18"/>
  <c r="F90" i="18"/>
  <c r="F91" i="18"/>
  <c r="F92" i="18"/>
  <c r="F93" i="18"/>
  <c r="F94" i="18"/>
  <c r="F95" i="18"/>
  <c r="F96" i="18"/>
  <c r="F97" i="18"/>
  <c r="D98" i="18"/>
  <c r="F98" i="18"/>
  <c r="F99" i="18"/>
  <c r="F100" i="18"/>
  <c r="F101" i="18"/>
  <c r="F102" i="18"/>
  <c r="F103" i="18"/>
  <c r="F104" i="18"/>
  <c r="F105" i="18"/>
  <c r="F106" i="18"/>
  <c r="D107" i="18"/>
  <c r="F108" i="18"/>
  <c r="F109" i="18"/>
  <c r="A114" i="18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D136" i="18"/>
  <c r="F136" i="18"/>
  <c r="F137" i="18"/>
  <c r="F138" i="18"/>
  <c r="F139" i="18"/>
  <c r="A144" i="18"/>
  <c r="A145" i="18" s="1"/>
  <c r="A146" i="18" s="1"/>
  <c r="A147" i="18" s="1"/>
  <c r="A148" i="18" s="1"/>
  <c r="A149" i="18" s="1"/>
  <c r="A150" i="18" s="1"/>
  <c r="A151" i="18" s="1"/>
  <c r="A152" i="18" s="1"/>
  <c r="A153" i="18" s="1"/>
  <c r="F144" i="18"/>
  <c r="D145" i="18"/>
  <c r="F146" i="18"/>
  <c r="D147" i="18"/>
  <c r="F148" i="18"/>
  <c r="D149" i="18"/>
  <c r="F149" i="18"/>
  <c r="F150" i="18"/>
  <c r="D151" i="18"/>
  <c r="D152" i="18"/>
  <c r="D153" i="18"/>
  <c r="A158" i="18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F158" i="18"/>
  <c r="D159" i="18"/>
  <c r="F160" i="18"/>
  <c r="F161" i="18"/>
  <c r="F162" i="18"/>
  <c r="D163" i="18"/>
  <c r="F164" i="18"/>
  <c r="F165" i="18"/>
  <c r="D166" i="18"/>
  <c r="F167" i="18"/>
  <c r="F168" i="18"/>
  <c r="F169" i="18"/>
  <c r="F170" i="18"/>
  <c r="F171" i="18"/>
  <c r="F172" i="18"/>
  <c r="F173" i="18"/>
  <c r="F174" i="18"/>
  <c r="F175" i="18"/>
  <c r="F93" i="28" l="1"/>
  <c r="F155" i="23"/>
  <c r="F88" i="19"/>
  <c r="F66" i="21"/>
  <c r="F160" i="25"/>
  <c r="F136" i="30"/>
  <c r="F71" i="27"/>
  <c r="F200" i="27"/>
  <c r="F114" i="31"/>
  <c r="F114" i="30"/>
  <c r="F137" i="29"/>
  <c r="F228" i="29"/>
  <c r="F197" i="28"/>
  <c r="F96" i="27"/>
  <c r="F92" i="26"/>
  <c r="F121" i="24"/>
  <c r="F116" i="24"/>
  <c r="F155" i="24"/>
  <c r="F141" i="24"/>
  <c r="F64" i="24"/>
  <c r="F133" i="23"/>
  <c r="F116" i="23"/>
  <c r="F130" i="23"/>
  <c r="F121" i="23"/>
  <c r="F143" i="23"/>
  <c r="F134" i="23"/>
  <c r="F117" i="23"/>
  <c r="F199" i="22"/>
  <c r="F231" i="22"/>
  <c r="F173" i="22"/>
  <c r="F110" i="22"/>
  <c r="F116" i="22" s="1"/>
  <c r="F221" i="22"/>
  <c r="F215" i="22"/>
  <c r="F146" i="22"/>
  <c r="F144" i="22"/>
  <c r="F81" i="22"/>
  <c r="F78" i="22"/>
  <c r="F66" i="22"/>
  <c r="F70" i="22" s="1"/>
  <c r="F10" i="22"/>
  <c r="F17" i="22" s="1"/>
  <c r="F147" i="21"/>
  <c r="F195" i="21"/>
  <c r="F171" i="21"/>
  <c r="F152" i="21"/>
  <c r="F89" i="21"/>
  <c r="F176" i="21"/>
  <c r="F90" i="21"/>
  <c r="F68" i="21"/>
  <c r="F60" i="21"/>
  <c r="F165" i="20"/>
  <c r="F153" i="20"/>
  <c r="F88" i="20"/>
  <c r="F76" i="20"/>
  <c r="F83" i="20" s="1"/>
  <c r="F177" i="20"/>
  <c r="F115" i="20"/>
  <c r="F89" i="20"/>
  <c r="F58" i="20"/>
  <c r="F146" i="19"/>
  <c r="F137" i="19"/>
  <c r="F76" i="19"/>
  <c r="F66" i="19"/>
  <c r="F13" i="19"/>
  <c r="F148" i="19"/>
  <c r="F107" i="18"/>
  <c r="F147" i="18"/>
  <c r="F58" i="18"/>
  <c r="F37" i="18"/>
  <c r="F23" i="18"/>
  <c r="F13" i="18"/>
  <c r="F131" i="24"/>
  <c r="F153" i="19"/>
  <c r="F9" i="23"/>
  <c r="F139" i="28"/>
  <c r="F70" i="26"/>
  <c r="F75" i="18"/>
  <c r="F48" i="18"/>
  <c r="F169" i="20"/>
  <c r="F48" i="20"/>
  <c r="F195" i="22"/>
  <c r="F92" i="22"/>
  <c r="F102" i="22" s="1"/>
  <c r="F98" i="23"/>
  <c r="F143" i="24"/>
  <c r="F130" i="24"/>
  <c r="F180" i="20"/>
  <c r="F170" i="22"/>
  <c r="F163" i="18"/>
  <c r="F152" i="18"/>
  <c r="F99" i="19"/>
  <c r="F58" i="19"/>
  <c r="F69" i="19" s="1"/>
  <c r="F23" i="19"/>
  <c r="F93" i="20"/>
  <c r="F92" i="21"/>
  <c r="F38" i="21"/>
  <c r="F42" i="21" s="1"/>
  <c r="F236" i="22"/>
  <c r="F213" i="22"/>
  <c r="F150" i="22"/>
  <c r="F42" i="22"/>
  <c r="F64" i="23"/>
  <c r="F105" i="24"/>
  <c r="F9" i="19"/>
  <c r="F196" i="20"/>
  <c r="F66" i="20"/>
  <c r="F193" i="21"/>
  <c r="F93" i="21"/>
  <c r="F24" i="21"/>
  <c r="F31" i="21" s="1"/>
  <c r="F235" i="22"/>
  <c r="F233" i="22"/>
  <c r="F149" i="22"/>
  <c r="F74" i="23"/>
  <c r="F81" i="23" s="1"/>
  <c r="F134" i="24"/>
  <c r="F145" i="18"/>
  <c r="F64" i="18"/>
  <c r="F150" i="19"/>
  <c r="F155" i="19" s="1"/>
  <c r="F89" i="19"/>
  <c r="F151" i="20"/>
  <c r="F166" i="18"/>
  <c r="F153" i="18"/>
  <c r="F151" i="18"/>
  <c r="F79" i="18"/>
  <c r="F66" i="18"/>
  <c r="F164" i="19"/>
  <c r="F177" i="19" s="1"/>
  <c r="F160" i="19"/>
  <c r="F154" i="19"/>
  <c r="F152" i="19"/>
  <c r="F108" i="19"/>
  <c r="F91" i="19"/>
  <c r="F52" i="19"/>
  <c r="F37" i="19"/>
  <c r="F194" i="20"/>
  <c r="F203" i="20" s="1"/>
  <c r="F148" i="20"/>
  <c r="F65" i="20"/>
  <c r="F168" i="21"/>
  <c r="F148" i="21"/>
  <c r="F218" i="22"/>
  <c r="F164" i="22"/>
  <c r="F162" i="22"/>
  <c r="F141" i="23"/>
  <c r="F146" i="23" s="1"/>
  <c r="F88" i="23"/>
  <c r="F92" i="23" s="1"/>
  <c r="F53" i="23"/>
  <c r="F74" i="24"/>
  <c r="F81" i="24" s="1"/>
  <c r="F70" i="21"/>
  <c r="F52" i="20"/>
  <c r="F179" i="21"/>
  <c r="F164" i="21"/>
  <c r="F79" i="21"/>
  <c r="F181" i="22"/>
  <c r="F163" i="22"/>
  <c r="F161" i="22"/>
  <c r="F23" i="23"/>
  <c r="F30" i="23" s="1"/>
  <c r="F23" i="24"/>
  <c r="F162" i="23"/>
  <c r="F189" i="24"/>
  <c r="F98" i="24"/>
  <c r="F88" i="24"/>
  <c r="F92" i="24" s="1"/>
  <c r="F38" i="24"/>
  <c r="F42" i="24" s="1"/>
  <c r="F13" i="24"/>
  <c r="F30" i="19"/>
  <c r="F16" i="19"/>
  <c r="A200" i="20"/>
  <c r="A199" i="20"/>
  <c r="A201" i="20" s="1"/>
  <c r="A202" i="20" s="1"/>
  <c r="F120" i="20"/>
  <c r="F83" i="19"/>
  <c r="F142" i="20"/>
  <c r="F141" i="19"/>
  <c r="F41" i="19"/>
  <c r="F30" i="20"/>
  <c r="A198" i="21"/>
  <c r="A200" i="21" s="1"/>
  <c r="A201" i="21" s="1"/>
  <c r="A199" i="21"/>
  <c r="F202" i="21"/>
  <c r="F119" i="21"/>
  <c r="F105" i="21"/>
  <c r="F149" i="20"/>
  <c r="F84" i="21"/>
  <c r="F53" i="21"/>
  <c r="F94" i="20"/>
  <c r="F69" i="20"/>
  <c r="F16" i="20"/>
  <c r="F102" i="20"/>
  <c r="F41" i="20"/>
  <c r="F141" i="21"/>
  <c r="F17" i="21"/>
  <c r="F31" i="22"/>
  <c r="F166" i="22"/>
  <c r="F49" i="22"/>
  <c r="F53" i="22" s="1"/>
  <c r="F197" i="22"/>
  <c r="F207" i="22" s="1"/>
  <c r="F138" i="22"/>
  <c r="F77" i="22"/>
  <c r="F84" i="22" s="1"/>
  <c r="F194" i="23"/>
  <c r="F162" i="24"/>
  <c r="F184" i="23"/>
  <c r="F109" i="23"/>
  <c r="F67" i="23"/>
  <c r="F16" i="23"/>
  <c r="F191" i="24"/>
  <c r="F184" i="24"/>
  <c r="F125" i="24"/>
  <c r="F30" i="24"/>
  <c r="F16" i="24"/>
  <c r="F133" i="24"/>
  <c r="F104" i="24"/>
  <c r="F109" i="24" s="1"/>
  <c r="F38" i="23"/>
  <c r="F42" i="23" s="1"/>
  <c r="F60" i="24"/>
  <c r="F67" i="24" s="1"/>
  <c r="F49" i="24"/>
  <c r="F53" i="24" s="1"/>
  <c r="F159" i="18"/>
  <c r="F176" i="18" s="1"/>
  <c r="F140" i="18"/>
  <c r="F83" i="18"/>
  <c r="F110" i="18"/>
  <c r="F16" i="18"/>
  <c r="F52" i="18"/>
  <c r="F41" i="18"/>
  <c r="F30" i="18"/>
  <c r="F189" i="20" l="1"/>
  <c r="F125" i="23"/>
  <c r="F156" i="20"/>
  <c r="F69" i="18"/>
  <c r="F153" i="22"/>
  <c r="F242" i="22"/>
  <c r="F194" i="24"/>
  <c r="F146" i="24"/>
  <c r="F226" i="22"/>
  <c r="F155" i="21"/>
  <c r="F188" i="21"/>
  <c r="F154" i="18"/>
  <c r="F111" i="19"/>
  <c r="F106" i="20"/>
  <c r="F190" i="22"/>
  <c r="A6" i="17"/>
  <c r="F6" i="17"/>
  <c r="A7" i="17"/>
  <c r="A8" i="17" s="1"/>
  <c r="A9" i="17" s="1"/>
  <c r="A10" i="17" s="1"/>
  <c r="A11" i="17" s="1"/>
  <c r="A12" i="17" s="1"/>
  <c r="A13" i="17" s="1"/>
  <c r="A14" i="17" s="1"/>
  <c r="A15" i="17" s="1"/>
  <c r="F7" i="17"/>
  <c r="F8" i="17"/>
  <c r="D9" i="17"/>
  <c r="F9" i="17"/>
  <c r="F10" i="17"/>
  <c r="F11" i="17"/>
  <c r="F12" i="17"/>
  <c r="D13" i="17"/>
  <c r="F14" i="17"/>
  <c r="F15" i="17"/>
  <c r="A20" i="17"/>
  <c r="A21" i="17" s="1"/>
  <c r="A22" i="17" s="1"/>
  <c r="A23" i="17" s="1"/>
  <c r="A24" i="17" s="1"/>
  <c r="A25" i="17" s="1"/>
  <c r="A26" i="17" s="1"/>
  <c r="A27" i="17" s="1"/>
  <c r="A28" i="17" s="1"/>
  <c r="A29" i="17" s="1"/>
  <c r="F20" i="17"/>
  <c r="F21" i="17"/>
  <c r="F22" i="17"/>
  <c r="D23" i="17"/>
  <c r="F24" i="17"/>
  <c r="F25" i="17"/>
  <c r="F26" i="17"/>
  <c r="F27" i="17"/>
  <c r="F28" i="17"/>
  <c r="F29" i="17"/>
  <c r="A35" i="17"/>
  <c r="F35" i="17"/>
  <c r="A36" i="17"/>
  <c r="A37" i="17" s="1"/>
  <c r="A38" i="17" s="1"/>
  <c r="A39" i="17" s="1"/>
  <c r="A40" i="17" s="1"/>
  <c r="A41" i="17" s="1"/>
  <c r="F36" i="17"/>
  <c r="F37" i="17"/>
  <c r="D38" i="17"/>
  <c r="F39" i="17"/>
  <c r="F40" i="17"/>
  <c r="F41" i="17"/>
  <c r="A46" i="17"/>
  <c r="F46" i="17"/>
  <c r="A47" i="17"/>
  <c r="A48" i="17" s="1"/>
  <c r="A49" i="17" s="1"/>
  <c r="A50" i="17" s="1"/>
  <c r="A51" i="17" s="1"/>
  <c r="A52" i="17" s="1"/>
  <c r="A53" i="17" s="1"/>
  <c r="A54" i="17" s="1"/>
  <c r="A55" i="17" s="1"/>
  <c r="F47" i="17"/>
  <c r="F48" i="17"/>
  <c r="D49" i="17"/>
  <c r="F49" i="17"/>
  <c r="F50" i="17"/>
  <c r="F51" i="17"/>
  <c r="F52" i="17"/>
  <c r="D53" i="17"/>
  <c r="F54" i="17"/>
  <c r="F55" i="17"/>
  <c r="A60" i="17"/>
  <c r="A61" i="17" s="1"/>
  <c r="A62" i="17" s="1"/>
  <c r="A63" i="17" s="1"/>
  <c r="A64" i="17" s="1"/>
  <c r="A65" i="17" s="1"/>
  <c r="A66" i="17" s="1"/>
  <c r="A67" i="17" s="1"/>
  <c r="A68" i="17" s="1"/>
  <c r="A69" i="17" s="1"/>
  <c r="F60" i="17"/>
  <c r="F61" i="17"/>
  <c r="F62" i="17"/>
  <c r="D63" i="17"/>
  <c r="F64" i="17"/>
  <c r="F65" i="17"/>
  <c r="F66" i="17"/>
  <c r="F67" i="17"/>
  <c r="F68" i="17"/>
  <c r="F69" i="17"/>
  <c r="A74" i="17"/>
  <c r="F74" i="17"/>
  <c r="A75" i="17"/>
  <c r="A76" i="17" s="1"/>
  <c r="A77" i="17" s="1"/>
  <c r="A78" i="17" s="1"/>
  <c r="A79" i="17" s="1"/>
  <c r="A80" i="17" s="1"/>
  <c r="F75" i="17"/>
  <c r="F76" i="17"/>
  <c r="D77" i="17"/>
  <c r="F78" i="17"/>
  <c r="F79" i="17"/>
  <c r="F80" i="17"/>
  <c r="A85" i="17"/>
  <c r="F85" i="17"/>
  <c r="A86" i="17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F86" i="17"/>
  <c r="D87" i="17"/>
  <c r="F88" i="17"/>
  <c r="F89" i="17"/>
  <c r="F90" i="17"/>
  <c r="F91" i="17"/>
  <c r="F92" i="17"/>
  <c r="D93" i="17"/>
  <c r="D94" i="17"/>
  <c r="F95" i="17"/>
  <c r="F96" i="17"/>
  <c r="F97" i="17"/>
  <c r="A102" i="17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F102" i="17"/>
  <c r="F103" i="17"/>
  <c r="F104" i="17"/>
  <c r="D105" i="17"/>
  <c r="D106" i="17"/>
  <c r="F106" i="17"/>
  <c r="F107" i="17"/>
  <c r="F108" i="17"/>
  <c r="F109" i="17"/>
  <c r="D110" i="17"/>
  <c r="F111" i="17"/>
  <c r="F112" i="17"/>
  <c r="F113" i="17"/>
  <c r="A118" i="17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F118" i="17"/>
  <c r="D119" i="17"/>
  <c r="D120" i="17"/>
  <c r="F121" i="17"/>
  <c r="D122" i="17"/>
  <c r="D123" i="17"/>
  <c r="F124" i="17"/>
  <c r="F125" i="17"/>
  <c r="F126" i="17"/>
  <c r="F127" i="17"/>
  <c r="F128" i="17"/>
  <c r="F129" i="17"/>
  <c r="D130" i="17"/>
  <c r="F130" i="17"/>
  <c r="F131" i="17"/>
  <c r="D132" i="17"/>
  <c r="F133" i="17"/>
  <c r="F134" i="17"/>
  <c r="A139" i="17"/>
  <c r="F139" i="17"/>
  <c r="A140" i="17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F140" i="17"/>
  <c r="F141" i="17"/>
  <c r="F142" i="17"/>
  <c r="F143" i="17"/>
  <c r="D144" i="17"/>
  <c r="F145" i="17"/>
  <c r="F146" i="17"/>
  <c r="F147" i="17"/>
  <c r="F148" i="17"/>
  <c r="D149" i="17"/>
  <c r="F149" i="17"/>
  <c r="F150" i="17"/>
  <c r="A155" i="17"/>
  <c r="F155" i="17"/>
  <c r="A156" i="17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A177" i="17"/>
  <c r="A178" i="17" s="1"/>
  <c r="A179" i="17" s="1"/>
  <c r="A180" i="17" s="1"/>
  <c r="A181" i="17" s="1"/>
  <c r="A182" i="17" s="1"/>
  <c r="F177" i="17"/>
  <c r="D178" i="17"/>
  <c r="F179" i="17"/>
  <c r="D180" i="17"/>
  <c r="F181" i="17"/>
  <c r="F182" i="17"/>
  <c r="A6" i="16"/>
  <c r="A7" i="16" s="1"/>
  <c r="A8" i="16" s="1"/>
  <c r="A9" i="16" s="1"/>
  <c r="A10" i="16" s="1"/>
  <c r="A11" i="16" s="1"/>
  <c r="A12" i="16" s="1"/>
  <c r="A13" i="16" s="1"/>
  <c r="A14" i="16" s="1"/>
  <c r="A15" i="16" s="1"/>
  <c r="F6" i="16"/>
  <c r="F7" i="16"/>
  <c r="F8" i="16"/>
  <c r="D9" i="16"/>
  <c r="F10" i="16"/>
  <c r="F11" i="16"/>
  <c r="F12" i="16"/>
  <c r="D13" i="16"/>
  <c r="F13" i="16"/>
  <c r="F14" i="16"/>
  <c r="F15" i="16"/>
  <c r="A20" i="16"/>
  <c r="F20" i="16"/>
  <c r="A21" i="16"/>
  <c r="A22" i="16" s="1"/>
  <c r="A23" i="16" s="1"/>
  <c r="A24" i="16" s="1"/>
  <c r="A25" i="16" s="1"/>
  <c r="A26" i="16" s="1"/>
  <c r="A27" i="16" s="1"/>
  <c r="A28" i="16" s="1"/>
  <c r="A29" i="16" s="1"/>
  <c r="F21" i="16"/>
  <c r="F22" i="16"/>
  <c r="D23" i="16"/>
  <c r="F24" i="16"/>
  <c r="F25" i="16"/>
  <c r="F26" i="16"/>
  <c r="F27" i="16"/>
  <c r="F28" i="16"/>
  <c r="F29" i="16"/>
  <c r="A35" i="16"/>
  <c r="A36" i="16" s="1"/>
  <c r="A37" i="16" s="1"/>
  <c r="A38" i="16" s="1"/>
  <c r="A39" i="16" s="1"/>
  <c r="A40" i="16" s="1"/>
  <c r="A41" i="16" s="1"/>
  <c r="F35" i="16"/>
  <c r="F36" i="16"/>
  <c r="F37" i="16"/>
  <c r="D38" i="16"/>
  <c r="F39" i="16"/>
  <c r="F40" i="16"/>
  <c r="F41" i="16"/>
  <c r="A46" i="16"/>
  <c r="A47" i="16" s="1"/>
  <c r="A48" i="16" s="1"/>
  <c r="A49" i="16" s="1"/>
  <c r="A50" i="16" s="1"/>
  <c r="A51" i="16" s="1"/>
  <c r="A52" i="16" s="1"/>
  <c r="A53" i="16" s="1"/>
  <c r="A54" i="16" s="1"/>
  <c r="A55" i="16" s="1"/>
  <c r="F46" i="16"/>
  <c r="F47" i="16"/>
  <c r="F48" i="16"/>
  <c r="D49" i="16"/>
  <c r="F50" i="16"/>
  <c r="F51" i="16"/>
  <c r="F52" i="16"/>
  <c r="D53" i="16"/>
  <c r="F54" i="16"/>
  <c r="F55" i="16"/>
  <c r="A60" i="16"/>
  <c r="F60" i="16"/>
  <c r="A61" i="16"/>
  <c r="A62" i="16" s="1"/>
  <c r="A63" i="16" s="1"/>
  <c r="A64" i="16" s="1"/>
  <c r="A65" i="16" s="1"/>
  <c r="A66" i="16" s="1"/>
  <c r="A67" i="16" s="1"/>
  <c r="A68" i="16" s="1"/>
  <c r="A69" i="16" s="1"/>
  <c r="F61" i="16"/>
  <c r="F62" i="16"/>
  <c r="D63" i="16"/>
  <c r="F64" i="16"/>
  <c r="F65" i="16"/>
  <c r="F66" i="16"/>
  <c r="F67" i="16"/>
  <c r="F68" i="16"/>
  <c r="F69" i="16"/>
  <c r="A74" i="16"/>
  <c r="A75" i="16" s="1"/>
  <c r="A76" i="16" s="1"/>
  <c r="A77" i="16" s="1"/>
  <c r="A78" i="16" s="1"/>
  <c r="A79" i="16" s="1"/>
  <c r="A80" i="16" s="1"/>
  <c r="F74" i="16"/>
  <c r="F75" i="16"/>
  <c r="F76" i="16"/>
  <c r="D77" i="16"/>
  <c r="F78" i="16"/>
  <c r="F79" i="16"/>
  <c r="F80" i="16"/>
  <c r="A85" i="16"/>
  <c r="F85" i="16"/>
  <c r="A86" i="16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F86" i="16"/>
  <c r="D87" i="16"/>
  <c r="F88" i="16"/>
  <c r="F89" i="16"/>
  <c r="F90" i="16"/>
  <c r="F91" i="16"/>
  <c r="F92" i="16"/>
  <c r="D93" i="16"/>
  <c r="F93" i="16"/>
  <c r="D94" i="16"/>
  <c r="F94" i="16"/>
  <c r="F95" i="16"/>
  <c r="F96" i="16"/>
  <c r="F97" i="16"/>
  <c r="A102" i="16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F102" i="16"/>
  <c r="F103" i="16"/>
  <c r="F104" i="16"/>
  <c r="D105" i="16"/>
  <c r="D106" i="16"/>
  <c r="F106" i="16"/>
  <c r="F107" i="16"/>
  <c r="F108" i="16"/>
  <c r="F109" i="16"/>
  <c r="D110" i="16"/>
  <c r="F110" i="16"/>
  <c r="F111" i="16"/>
  <c r="F112" i="16"/>
  <c r="F113" i="16"/>
  <c r="A118" i="16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F118" i="16"/>
  <c r="D119" i="16"/>
  <c r="D120" i="16"/>
  <c r="F121" i="16"/>
  <c r="D122" i="16"/>
  <c r="F122" i="16"/>
  <c r="D123" i="16"/>
  <c r="F123" i="16"/>
  <c r="F124" i="16"/>
  <c r="F125" i="16"/>
  <c r="F126" i="16"/>
  <c r="F127" i="16"/>
  <c r="F128" i="16"/>
  <c r="F129" i="16"/>
  <c r="D130" i="16"/>
  <c r="F131" i="16"/>
  <c r="D132" i="16"/>
  <c r="F133" i="16"/>
  <c r="F134" i="16"/>
  <c r="A139" i="16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F139" i="16"/>
  <c r="F140" i="16"/>
  <c r="F141" i="16"/>
  <c r="F142" i="16"/>
  <c r="F143" i="16"/>
  <c r="D144" i="16"/>
  <c r="F145" i="16"/>
  <c r="F146" i="16"/>
  <c r="F147" i="16"/>
  <c r="F148" i="16"/>
  <c r="D149" i="16"/>
  <c r="F149" i="16"/>
  <c r="F150" i="16"/>
  <c r="A155" i="16"/>
  <c r="F155" i="16"/>
  <c r="A156" i="16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A177" i="16"/>
  <c r="A178" i="16" s="1"/>
  <c r="A179" i="16" s="1"/>
  <c r="A180" i="16" s="1"/>
  <c r="A181" i="16" s="1"/>
  <c r="A182" i="16" s="1"/>
  <c r="F177" i="16"/>
  <c r="D178" i="16"/>
  <c r="F179" i="16"/>
  <c r="D180" i="16"/>
  <c r="F180" i="16"/>
  <c r="F181" i="16"/>
  <c r="F182" i="16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F7" i="15"/>
  <c r="F8" i="15"/>
  <c r="F9" i="15"/>
  <c r="D10" i="15"/>
  <c r="F10" i="15"/>
  <c r="F11" i="15"/>
  <c r="F12" i="15"/>
  <c r="F13" i="15"/>
  <c r="F14" i="15"/>
  <c r="F15" i="15"/>
  <c r="F16" i="15"/>
  <c r="A21" i="15"/>
  <c r="F21" i="15"/>
  <c r="A22" i="15"/>
  <c r="A23" i="15" s="1"/>
  <c r="A24" i="15" s="1"/>
  <c r="A25" i="15" s="1"/>
  <c r="A26" i="15" s="1"/>
  <c r="A27" i="15" s="1"/>
  <c r="A28" i="15" s="1"/>
  <c r="A29" i="15" s="1"/>
  <c r="A30" i="15" s="1"/>
  <c r="F22" i="15"/>
  <c r="F23" i="15"/>
  <c r="D24" i="15"/>
  <c r="F25" i="15"/>
  <c r="F26" i="15"/>
  <c r="F27" i="15"/>
  <c r="F28" i="15"/>
  <c r="F29" i="15"/>
  <c r="F30" i="15"/>
  <c r="A35" i="15"/>
  <c r="F35" i="15"/>
  <c r="A36" i="15"/>
  <c r="A37" i="15" s="1"/>
  <c r="A38" i="15" s="1"/>
  <c r="A39" i="15" s="1"/>
  <c r="A40" i="15" s="1"/>
  <c r="A41" i="15" s="1"/>
  <c r="F36" i="15"/>
  <c r="F37" i="15"/>
  <c r="F38" i="15"/>
  <c r="F39" i="15"/>
  <c r="F40" i="15"/>
  <c r="F41" i="15"/>
  <c r="F46" i="15"/>
  <c r="F47" i="15"/>
  <c r="D48" i="15"/>
  <c r="F49" i="15"/>
  <c r="D50" i="15"/>
  <c r="F51" i="15"/>
  <c r="F52" i="15"/>
  <c r="F53" i="15"/>
  <c r="F54" i="15"/>
  <c r="D55" i="15"/>
  <c r="F56" i="15"/>
  <c r="D57" i="15"/>
  <c r="F58" i="15"/>
  <c r="F63" i="15"/>
  <c r="D64" i="15"/>
  <c r="F65" i="15"/>
  <c r="D66" i="15"/>
  <c r="D67" i="15"/>
  <c r="F68" i="15"/>
  <c r="F69" i="15"/>
  <c r="D70" i="15"/>
  <c r="F70" i="15"/>
  <c r="F71" i="15"/>
  <c r="F72" i="15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F76" i="15"/>
  <c r="D77" i="15"/>
  <c r="D78" i="15"/>
  <c r="F79" i="15"/>
  <c r="D80" i="15"/>
  <c r="F80" i="15"/>
  <c r="D81" i="15"/>
  <c r="F82" i="15"/>
  <c r="F83" i="15"/>
  <c r="F84" i="15"/>
  <c r="F85" i="15"/>
  <c r="F86" i="15"/>
  <c r="F87" i="15"/>
  <c r="F88" i="15"/>
  <c r="F89" i="15"/>
  <c r="A94" i="15"/>
  <c r="A95" i="15" s="1"/>
  <c r="A96" i="15" s="1"/>
  <c r="A97" i="15" s="1"/>
  <c r="A98" i="15" s="1"/>
  <c r="A99" i="15" s="1"/>
  <c r="A100" i="15" s="1"/>
  <c r="A101" i="15" s="1"/>
  <c r="A102" i="15" s="1"/>
  <c r="A103" i="15" s="1"/>
  <c r="F94" i="15"/>
  <c r="F95" i="15"/>
  <c r="F96" i="15"/>
  <c r="F97" i="15"/>
  <c r="D98" i="15"/>
  <c r="F98" i="15"/>
  <c r="F99" i="15"/>
  <c r="F100" i="15"/>
  <c r="F101" i="15"/>
  <c r="F102" i="15"/>
  <c r="F103" i="15"/>
  <c r="A108" i="15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A130" i="15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F130" i="15"/>
  <c r="F131" i="15"/>
  <c r="D132" i="15"/>
  <c r="D133" i="15"/>
  <c r="D134" i="15"/>
  <c r="F135" i="15"/>
  <c r="F136" i="15"/>
  <c r="D137" i="15"/>
  <c r="F137" i="15"/>
  <c r="D138" i="15"/>
  <c r="F138" i="15"/>
  <c r="F139" i="15"/>
  <c r="F140" i="15"/>
  <c r="A145" i="15"/>
  <c r="F145" i="15"/>
  <c r="A146" i="15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D146" i="15"/>
  <c r="F147" i="15"/>
  <c r="F148" i="15"/>
  <c r="D149" i="15"/>
  <c r="F149" i="15"/>
  <c r="D150" i="15"/>
  <c r="D151" i="15"/>
  <c r="F151" i="15"/>
  <c r="D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D166" i="15"/>
  <c r="F166" i="15"/>
  <c r="F167" i="15"/>
  <c r="F168" i="15"/>
  <c r="D169" i="15"/>
  <c r="F170" i="15"/>
  <c r="F171" i="15"/>
  <c r="F172" i="15"/>
  <c r="F173" i="15"/>
  <c r="F174" i="15"/>
  <c r="F175" i="15"/>
  <c r="F176" i="15"/>
  <c r="A181" i="15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F181" i="15"/>
  <c r="D182" i="15"/>
  <c r="F183" i="15"/>
  <c r="D184" i="15"/>
  <c r="F185" i="15"/>
  <c r="D186" i="15"/>
  <c r="F186" i="15"/>
  <c r="F187" i="15"/>
  <c r="F188" i="15"/>
  <c r="F189" i="15"/>
  <c r="D190" i="15"/>
  <c r="F191" i="15"/>
  <c r="D192" i="15"/>
  <c r="F192" i="15"/>
  <c r="F193" i="15"/>
  <c r="F194" i="15"/>
  <c r="F195" i="15"/>
  <c r="F196" i="15"/>
  <c r="D197" i="15"/>
  <c r="F198" i="15"/>
  <c r="F199" i="15"/>
  <c r="D200" i="15"/>
  <c r="F201" i="15"/>
  <c r="F202" i="15"/>
  <c r="F203" i="15"/>
  <c r="F204" i="15"/>
  <c r="F205" i="15"/>
  <c r="F206" i="15"/>
  <c r="F207" i="15"/>
  <c r="A212" i="15"/>
  <c r="F212" i="15"/>
  <c r="A213" i="15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F213" i="15"/>
  <c r="F214" i="15"/>
  <c r="D215" i="15"/>
  <c r="F216" i="15"/>
  <c r="F217" i="15"/>
  <c r="F218" i="15"/>
  <c r="D219" i="15"/>
  <c r="D220" i="15"/>
  <c r="F221" i="15"/>
  <c r="F222" i="15"/>
  <c r="F223" i="15"/>
  <c r="D224" i="15"/>
  <c r="F225" i="15"/>
  <c r="D226" i="15"/>
  <c r="F227" i="15"/>
  <c r="F228" i="15"/>
  <c r="F229" i="15"/>
  <c r="F230" i="15"/>
  <c r="D231" i="15"/>
  <c r="F232" i="15"/>
  <c r="F233" i="15"/>
  <c r="F234" i="15"/>
  <c r="F235" i="15"/>
  <c r="F236" i="15"/>
  <c r="F237" i="15"/>
  <c r="F238" i="15"/>
  <c r="A242" i="15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F242" i="15"/>
  <c r="F243" i="15"/>
  <c r="F244" i="15"/>
  <c r="F245" i="15"/>
  <c r="D246" i="15"/>
  <c r="F246" i="15"/>
  <c r="D247" i="15"/>
  <c r="D248" i="15"/>
  <c r="F248" i="15"/>
  <c r="F249" i="15"/>
  <c r="F250" i="15"/>
  <c r="F251" i="15"/>
  <c r="F252" i="15"/>
  <c r="D253" i="15"/>
  <c r="F254" i="15"/>
  <c r="D255" i="15"/>
  <c r="F256" i="15"/>
  <c r="F257" i="15"/>
  <c r="F258" i="15"/>
  <c r="F259" i="15"/>
  <c r="D260" i="15"/>
  <c r="F261" i="15"/>
  <c r="F262" i="15"/>
  <c r="F263" i="15"/>
  <c r="F264" i="15"/>
  <c r="F265" i="15"/>
  <c r="F266" i="15"/>
  <c r="F267" i="15"/>
  <c r="F268" i="15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F7" i="14"/>
  <c r="F8" i="14"/>
  <c r="F9" i="14"/>
  <c r="D10" i="14"/>
  <c r="F11" i="14"/>
  <c r="F12" i="14"/>
  <c r="F13" i="14"/>
  <c r="F14" i="14"/>
  <c r="F15" i="14"/>
  <c r="F16" i="14"/>
  <c r="A21" i="14"/>
  <c r="A22" i="14" s="1"/>
  <c r="A23" i="14" s="1"/>
  <c r="A24" i="14" s="1"/>
  <c r="A25" i="14" s="1"/>
  <c r="A26" i="14" s="1"/>
  <c r="A27" i="14" s="1"/>
  <c r="A28" i="14" s="1"/>
  <c r="A29" i="14" s="1"/>
  <c r="A30" i="14" s="1"/>
  <c r="F21" i="14"/>
  <c r="F22" i="14"/>
  <c r="F23" i="14"/>
  <c r="D24" i="14"/>
  <c r="F25" i="14"/>
  <c r="F26" i="14"/>
  <c r="F27" i="14"/>
  <c r="F28" i="14"/>
  <c r="F29" i="14"/>
  <c r="F30" i="14"/>
  <c r="A35" i="14"/>
  <c r="F35" i="14"/>
  <c r="A36" i="14"/>
  <c r="A37" i="14" s="1"/>
  <c r="A38" i="14" s="1"/>
  <c r="A39" i="14" s="1"/>
  <c r="A40" i="14" s="1"/>
  <c r="A41" i="14" s="1"/>
  <c r="F36" i="14"/>
  <c r="F37" i="14"/>
  <c r="D38" i="14"/>
  <c r="F39" i="14"/>
  <c r="F40" i="14"/>
  <c r="F41" i="14"/>
  <c r="A46" i="14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F46" i="14"/>
  <c r="F47" i="14"/>
  <c r="F48" i="14"/>
  <c r="D49" i="14"/>
  <c r="F49" i="14"/>
  <c r="D50" i="14"/>
  <c r="F50" i="14"/>
  <c r="F51" i="14"/>
  <c r="F52" i="14"/>
  <c r="F53" i="14"/>
  <c r="F54" i="14"/>
  <c r="D55" i="14"/>
  <c r="F55" i="14"/>
  <c r="F56" i="14"/>
  <c r="D57" i="14"/>
  <c r="F57" i="14"/>
  <c r="F58" i="14"/>
  <c r="A63" i="14"/>
  <c r="A64" i="14" s="1"/>
  <c r="A65" i="14" s="1"/>
  <c r="A66" i="14" s="1"/>
  <c r="A67" i="14" s="1"/>
  <c r="A68" i="14" s="1"/>
  <c r="A69" i="14" s="1"/>
  <c r="A70" i="14" s="1"/>
  <c r="A71" i="14" s="1"/>
  <c r="A72" i="14" s="1"/>
  <c r="F63" i="14"/>
  <c r="F64" i="14"/>
  <c r="F65" i="14"/>
  <c r="F66" i="14"/>
  <c r="F67" i="14"/>
  <c r="D68" i="14"/>
  <c r="F69" i="14"/>
  <c r="D70" i="14"/>
  <c r="F70" i="14"/>
  <c r="F71" i="14"/>
  <c r="F72" i="14"/>
  <c r="A77" i="14"/>
  <c r="F77" i="14"/>
  <c r="A78" i="14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D78" i="14"/>
  <c r="D79" i="14"/>
  <c r="F80" i="14"/>
  <c r="D81" i="14"/>
  <c r="D82" i="14"/>
  <c r="F83" i="14"/>
  <c r="F84" i="14"/>
  <c r="F85" i="14"/>
  <c r="F86" i="14"/>
  <c r="F87" i="14"/>
  <c r="F88" i="14"/>
  <c r="F89" i="14"/>
  <c r="F90" i="14"/>
  <c r="F91" i="14"/>
  <c r="F92" i="14"/>
  <c r="F93" i="14"/>
  <c r="A98" i="14"/>
  <c r="A99" i="14" s="1"/>
  <c r="A100" i="14" s="1"/>
  <c r="A101" i="14" s="1"/>
  <c r="A102" i="14" s="1"/>
  <c r="A103" i="14" s="1"/>
  <c r="A104" i="14" s="1"/>
  <c r="A105" i="14" s="1"/>
  <c r="A106" i="14" s="1"/>
  <c r="A107" i="14" s="1"/>
  <c r="F98" i="14"/>
  <c r="F99" i="14"/>
  <c r="F100" i="14"/>
  <c r="F101" i="14"/>
  <c r="F102" i="14"/>
  <c r="D103" i="14"/>
  <c r="F103" i="14"/>
  <c r="F104" i="14"/>
  <c r="F105" i="14"/>
  <c r="F106" i="14"/>
  <c r="F107" i="14"/>
  <c r="A112" i="14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A134" i="14"/>
  <c r="A135" i="14" s="1"/>
  <c r="A136" i="14" s="1"/>
  <c r="A137" i="14" s="1"/>
  <c r="A138" i="14" s="1"/>
  <c r="A139" i="14" s="1"/>
  <c r="A140" i="14" s="1"/>
  <c r="A141" i="14" s="1"/>
  <c r="A142" i="14" s="1"/>
  <c r="A143" i="14" s="1"/>
  <c r="F134" i="14"/>
  <c r="F135" i="14"/>
  <c r="D136" i="14"/>
  <c r="F136" i="14"/>
  <c r="D137" i="14"/>
  <c r="F138" i="14"/>
  <c r="D139" i="14"/>
  <c r="F140" i="14"/>
  <c r="D141" i="14"/>
  <c r="D142" i="14"/>
  <c r="D143" i="14"/>
  <c r="A148" i="14"/>
  <c r="F148" i="14"/>
  <c r="A149" i="14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D165" i="14"/>
  <c r="F166" i="14"/>
  <c r="F167" i="14"/>
  <c r="D168" i="14"/>
  <c r="F169" i="14"/>
  <c r="F170" i="14"/>
  <c r="F171" i="14"/>
  <c r="F172" i="14"/>
  <c r="F173" i="14"/>
  <c r="F174" i="14"/>
  <c r="F175" i="14"/>
  <c r="A180" i="14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F180" i="14"/>
  <c r="D181" i="14"/>
  <c r="F182" i="14"/>
  <c r="D183" i="14"/>
  <c r="F183" i="14"/>
  <c r="F184" i="14"/>
  <c r="F185" i="14"/>
  <c r="F186" i="14"/>
  <c r="D187" i="14"/>
  <c r="F187" i="14"/>
  <c r="F188" i="14"/>
  <c r="F189" i="14"/>
  <c r="D190" i="14"/>
  <c r="F191" i="14"/>
  <c r="F192" i="14"/>
  <c r="F193" i="14"/>
  <c r="F194" i="14"/>
  <c r="D195" i="14"/>
  <c r="F196" i="14"/>
  <c r="F197" i="14"/>
  <c r="D198" i="14"/>
  <c r="F198" i="14"/>
  <c r="F199" i="14"/>
  <c r="F200" i="14"/>
  <c r="F201" i="14"/>
  <c r="F202" i="14"/>
  <c r="F203" i="14"/>
  <c r="F204" i="14"/>
  <c r="F205" i="14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F6" i="13"/>
  <c r="F7" i="13"/>
  <c r="F8" i="13"/>
  <c r="D9" i="13"/>
  <c r="F10" i="13"/>
  <c r="F11" i="13"/>
  <c r="F12" i="13"/>
  <c r="F13" i="13"/>
  <c r="F14" i="13"/>
  <c r="F15" i="13"/>
  <c r="A20" i="13"/>
  <c r="A21" i="13" s="1"/>
  <c r="A22" i="13" s="1"/>
  <c r="A23" i="13" s="1"/>
  <c r="A24" i="13" s="1"/>
  <c r="A25" i="13" s="1"/>
  <c r="A26" i="13" s="1"/>
  <c r="A27" i="13" s="1"/>
  <c r="A28" i="13" s="1"/>
  <c r="A29" i="13" s="1"/>
  <c r="F20" i="13"/>
  <c r="F21" i="13"/>
  <c r="F22" i="13"/>
  <c r="D23" i="13"/>
  <c r="F24" i="13"/>
  <c r="F25" i="13"/>
  <c r="F26" i="13"/>
  <c r="F27" i="13"/>
  <c r="F28" i="13"/>
  <c r="F29" i="13"/>
  <c r="F34" i="13"/>
  <c r="F35" i="13"/>
  <c r="F36" i="13"/>
  <c r="D37" i="13"/>
  <c r="F38" i="13"/>
  <c r="F39" i="13"/>
  <c r="A40" i="13"/>
  <c r="F40" i="13"/>
  <c r="A45" i="13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F45" i="13"/>
  <c r="F46" i="13"/>
  <c r="D47" i="13"/>
  <c r="F48" i="13"/>
  <c r="F49" i="13"/>
  <c r="F50" i="13"/>
  <c r="F51" i="13"/>
  <c r="F52" i="13"/>
  <c r="F53" i="13"/>
  <c r="D54" i="13"/>
  <c r="D55" i="13"/>
  <c r="F56" i="13"/>
  <c r="F57" i="13"/>
  <c r="A62" i="13"/>
  <c r="F62" i="13"/>
  <c r="A63" i="13"/>
  <c r="A64" i="13" s="1"/>
  <c r="A65" i="13" s="1"/>
  <c r="A66" i="13" s="1"/>
  <c r="A67" i="13" s="1"/>
  <c r="A68" i="13" s="1"/>
  <c r="A69" i="13" s="1"/>
  <c r="A70" i="13" s="1"/>
  <c r="A71" i="13" s="1"/>
  <c r="F63" i="13"/>
  <c r="F64" i="13"/>
  <c r="D65" i="13"/>
  <c r="F66" i="13"/>
  <c r="F67" i="13"/>
  <c r="F68" i="13"/>
  <c r="D69" i="13"/>
  <c r="F69" i="13"/>
  <c r="F70" i="13"/>
  <c r="F71" i="13"/>
  <c r="A76" i="13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F76" i="13"/>
  <c r="D77" i="13"/>
  <c r="D78" i="13"/>
  <c r="F78" i="13"/>
  <c r="F79" i="13"/>
  <c r="F80" i="13"/>
  <c r="F81" i="13"/>
  <c r="D82" i="13"/>
  <c r="D83" i="13"/>
  <c r="F84" i="13"/>
  <c r="F85" i="13"/>
  <c r="F86" i="13"/>
  <c r="F87" i="13"/>
  <c r="F88" i="13"/>
  <c r="F89" i="13"/>
  <c r="F90" i="13"/>
  <c r="D91" i="13"/>
  <c r="F92" i="13"/>
  <c r="D93" i="13"/>
  <c r="F94" i="13"/>
  <c r="A99" i="13"/>
  <c r="F99" i="13"/>
  <c r="A100" i="13"/>
  <c r="A101" i="13" s="1"/>
  <c r="A102" i="13" s="1"/>
  <c r="A103" i="13" s="1"/>
  <c r="A104" i="13" s="1"/>
  <c r="A105" i="13" s="1"/>
  <c r="A106" i="13" s="1"/>
  <c r="A107" i="13" s="1"/>
  <c r="A108" i="13" s="1"/>
  <c r="F100" i="13"/>
  <c r="F101" i="13"/>
  <c r="F102" i="13"/>
  <c r="F103" i="13"/>
  <c r="D104" i="13"/>
  <c r="F104" i="13"/>
  <c r="F105" i="13"/>
  <c r="F106" i="13"/>
  <c r="F107" i="13"/>
  <c r="F108" i="13"/>
  <c r="A113" i="13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A135" i="13"/>
  <c r="F135" i="13"/>
  <c r="A136" i="13"/>
  <c r="A137" i="13" s="1"/>
  <c r="A138" i="13" s="1"/>
  <c r="A139" i="13" s="1"/>
  <c r="A140" i="13" s="1"/>
  <c r="A141" i="13" s="1"/>
  <c r="A142" i="13" s="1"/>
  <c r="A143" i="13" s="1"/>
  <c r="A144" i="13" s="1"/>
  <c r="F136" i="13"/>
  <c r="D137" i="13"/>
  <c r="D138" i="13"/>
  <c r="F139" i="13"/>
  <c r="D140" i="13"/>
  <c r="F140" i="13"/>
  <c r="F141" i="13"/>
  <c r="D142" i="13"/>
  <c r="D143" i="13"/>
  <c r="F143" i="13"/>
  <c r="D144" i="13"/>
  <c r="F144" i="13"/>
  <c r="A149" i="13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F149" i="13"/>
  <c r="D150" i="13"/>
  <c r="F150" i="13"/>
  <c r="F151" i="13"/>
  <c r="F152" i="13"/>
  <c r="F153" i="13"/>
  <c r="D154" i="13"/>
  <c r="F155" i="13"/>
  <c r="F156" i="13"/>
  <c r="F157" i="13"/>
  <c r="D158" i="13"/>
  <c r="F159" i="13"/>
  <c r="F160" i="13"/>
  <c r="D161" i="13"/>
  <c r="F162" i="13"/>
  <c r="F163" i="13"/>
  <c r="F164" i="13"/>
  <c r="F165" i="13"/>
  <c r="D166" i="13"/>
  <c r="F167" i="13"/>
  <c r="F168" i="13"/>
  <c r="F169" i="13"/>
  <c r="F170" i="13"/>
  <c r="F171" i="13"/>
  <c r="F172" i="13"/>
  <c r="F173" i="13"/>
  <c r="F174" i="13"/>
  <c r="F175" i="13"/>
  <c r="A180" i="13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F180" i="13"/>
  <c r="D181" i="13"/>
  <c r="F182" i="13"/>
  <c r="D183" i="13"/>
  <c r="F184" i="13"/>
  <c r="F185" i="13"/>
  <c r="F186" i="13"/>
  <c r="D187" i="13"/>
  <c r="F187" i="13"/>
  <c r="F188" i="13"/>
  <c r="F189" i="13"/>
  <c r="D190" i="13"/>
  <c r="F191" i="13"/>
  <c r="F192" i="13"/>
  <c r="F193" i="13"/>
  <c r="F194" i="13"/>
  <c r="D195" i="13"/>
  <c r="F196" i="13"/>
  <c r="F197" i="13"/>
  <c r="D198" i="13"/>
  <c r="F198" i="13"/>
  <c r="F199" i="13"/>
  <c r="F200" i="13"/>
  <c r="F201" i="13"/>
  <c r="F202" i="13"/>
  <c r="F203" i="13"/>
  <c r="F204" i="13"/>
  <c r="F205" i="13"/>
  <c r="A6" i="12"/>
  <c r="F6" i="12"/>
  <c r="A7" i="12"/>
  <c r="A8" i="12" s="1"/>
  <c r="A9" i="12" s="1"/>
  <c r="A10" i="12" s="1"/>
  <c r="A11" i="12" s="1"/>
  <c r="A12" i="12" s="1"/>
  <c r="A13" i="12" s="1"/>
  <c r="A14" i="12" s="1"/>
  <c r="A15" i="12" s="1"/>
  <c r="F7" i="12"/>
  <c r="F8" i="12"/>
  <c r="D9" i="12"/>
  <c r="F9" i="12"/>
  <c r="F10" i="12"/>
  <c r="F11" i="12"/>
  <c r="F12" i="12"/>
  <c r="D13" i="12"/>
  <c r="F14" i="12"/>
  <c r="F15" i="12"/>
  <c r="A20" i="12"/>
  <c r="A21" i="12" s="1"/>
  <c r="A22" i="12" s="1"/>
  <c r="A23" i="12" s="1"/>
  <c r="A24" i="12" s="1"/>
  <c r="A25" i="12" s="1"/>
  <c r="A26" i="12" s="1"/>
  <c r="A27" i="12" s="1"/>
  <c r="A28" i="12" s="1"/>
  <c r="A29" i="12" s="1"/>
  <c r="F20" i="12"/>
  <c r="F21" i="12"/>
  <c r="F22" i="12"/>
  <c r="D23" i="12"/>
  <c r="F24" i="12"/>
  <c r="F25" i="12"/>
  <c r="F26" i="12"/>
  <c r="F27" i="12"/>
  <c r="F28" i="12"/>
  <c r="F29" i="12"/>
  <c r="F34" i="12"/>
  <c r="A35" i="12"/>
  <c r="A36" i="12" s="1"/>
  <c r="A37" i="12" s="1"/>
  <c r="A38" i="12" s="1"/>
  <c r="A39" i="12" s="1"/>
  <c r="A40" i="12" s="1"/>
  <c r="F35" i="12"/>
  <c r="F36" i="12"/>
  <c r="D37" i="12"/>
  <c r="F37" i="12"/>
  <c r="F38" i="12"/>
  <c r="F39" i="12"/>
  <c r="F40" i="12"/>
  <c r="A45" i="12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F45" i="12"/>
  <c r="F46" i="12"/>
  <c r="D47" i="12"/>
  <c r="F47" i="12"/>
  <c r="F48" i="12"/>
  <c r="F49" i="12"/>
  <c r="F50" i="12"/>
  <c r="F51" i="12"/>
  <c r="F52" i="12"/>
  <c r="D53" i="12"/>
  <c r="F54" i="12"/>
  <c r="D55" i="12"/>
  <c r="F56" i="12"/>
  <c r="F57" i="12"/>
  <c r="A62" i="12"/>
  <c r="A63" i="12" s="1"/>
  <c r="A64" i="12" s="1"/>
  <c r="A65" i="12" s="1"/>
  <c r="A66" i="12" s="1"/>
  <c r="A67" i="12" s="1"/>
  <c r="A68" i="12" s="1"/>
  <c r="A69" i="12" s="1"/>
  <c r="A70" i="12" s="1"/>
  <c r="A71" i="12" s="1"/>
  <c r="F62" i="12"/>
  <c r="F63" i="12"/>
  <c r="F64" i="12"/>
  <c r="D65" i="12"/>
  <c r="F66" i="12"/>
  <c r="F67" i="12"/>
  <c r="F68" i="12"/>
  <c r="D69" i="12"/>
  <c r="F70" i="12"/>
  <c r="F71" i="12"/>
  <c r="A76" i="12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F76" i="12"/>
  <c r="D77" i="12"/>
  <c r="D78" i="12"/>
  <c r="F79" i="12"/>
  <c r="D80" i="12"/>
  <c r="F81" i="12"/>
  <c r="F82" i="12"/>
  <c r="F83" i="12"/>
  <c r="F84" i="12"/>
  <c r="F85" i="12"/>
  <c r="F86" i="12"/>
  <c r="F87" i="12"/>
  <c r="D88" i="12"/>
  <c r="F89" i="12"/>
  <c r="F90" i="12"/>
  <c r="F91" i="12"/>
  <c r="F92" i="12"/>
  <c r="F93" i="12"/>
  <c r="F94" i="12"/>
  <c r="F95" i="12"/>
  <c r="F96" i="12"/>
  <c r="D97" i="12"/>
  <c r="F98" i="12"/>
  <c r="F99" i="12"/>
  <c r="A104" i="12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D126" i="12"/>
  <c r="F127" i="12"/>
  <c r="F128" i="12"/>
  <c r="F129" i="12"/>
  <c r="A134" i="12"/>
  <c r="F134" i="12"/>
  <c r="A135" i="12"/>
  <c r="A136" i="12" s="1"/>
  <c r="A137" i="12" s="1"/>
  <c r="A138" i="12" s="1"/>
  <c r="A139" i="12" s="1"/>
  <c r="A140" i="12" s="1"/>
  <c r="A141" i="12" s="1"/>
  <c r="A142" i="12" s="1"/>
  <c r="A143" i="12" s="1"/>
  <c r="D135" i="12"/>
  <c r="F136" i="12"/>
  <c r="D137" i="12"/>
  <c r="F138" i="12"/>
  <c r="D139" i="12"/>
  <c r="F140" i="12"/>
  <c r="D141" i="12"/>
  <c r="D142" i="12"/>
  <c r="F142" i="12"/>
  <c r="D143" i="12"/>
  <c r="F143" i="12"/>
  <c r="A148" i="12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F148" i="12"/>
  <c r="D149" i="12"/>
  <c r="F150" i="12"/>
  <c r="F151" i="12"/>
  <c r="F152" i="12"/>
  <c r="D153" i="12"/>
  <c r="F154" i="12"/>
  <c r="F155" i="12"/>
  <c r="D156" i="12"/>
  <c r="F156" i="12"/>
  <c r="F157" i="12"/>
  <c r="F158" i="12"/>
  <c r="F159" i="12"/>
  <c r="F160" i="12"/>
  <c r="F161" i="12"/>
  <c r="D162" i="12"/>
  <c r="F163" i="12"/>
  <c r="F164" i="12"/>
  <c r="D165" i="12"/>
  <c r="F166" i="12"/>
  <c r="F167" i="12"/>
  <c r="F168" i="12"/>
  <c r="F169" i="12"/>
  <c r="F170" i="12"/>
  <c r="F171" i="12"/>
  <c r="F172" i="12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F6" i="11"/>
  <c r="F7" i="11"/>
  <c r="F8" i="11"/>
  <c r="D9" i="11"/>
  <c r="F10" i="11"/>
  <c r="F11" i="11"/>
  <c r="F12" i="11"/>
  <c r="D13" i="11"/>
  <c r="F14" i="11"/>
  <c r="F15" i="11"/>
  <c r="A20" i="11"/>
  <c r="A21" i="11" s="1"/>
  <c r="A22" i="11" s="1"/>
  <c r="A23" i="11" s="1"/>
  <c r="A24" i="11" s="1"/>
  <c r="A25" i="11" s="1"/>
  <c r="A26" i="11" s="1"/>
  <c r="A27" i="11" s="1"/>
  <c r="A28" i="11" s="1"/>
  <c r="A29" i="11" s="1"/>
  <c r="F20" i="11"/>
  <c r="F21" i="11"/>
  <c r="F22" i="11"/>
  <c r="D23" i="11"/>
  <c r="F24" i="11"/>
  <c r="F25" i="11"/>
  <c r="F26" i="11"/>
  <c r="F27" i="11"/>
  <c r="F28" i="11"/>
  <c r="F29" i="11"/>
  <c r="F34" i="11"/>
  <c r="A35" i="11"/>
  <c r="A36" i="11" s="1"/>
  <c r="A37" i="11" s="1"/>
  <c r="A38" i="11" s="1"/>
  <c r="A39" i="11" s="1"/>
  <c r="A40" i="11" s="1"/>
  <c r="F35" i="11"/>
  <c r="F36" i="11"/>
  <c r="D37" i="11"/>
  <c r="F38" i="11"/>
  <c r="F39" i="11"/>
  <c r="F40" i="11"/>
  <c r="A45" i="1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F45" i="11"/>
  <c r="F46" i="11"/>
  <c r="D47" i="11"/>
  <c r="F48" i="11"/>
  <c r="F49" i="11"/>
  <c r="F50" i="11"/>
  <c r="F51" i="11"/>
  <c r="F52" i="11"/>
  <c r="D53" i="11"/>
  <c r="F54" i="11"/>
  <c r="D55" i="11"/>
  <c r="F56" i="11"/>
  <c r="F57" i="11"/>
  <c r="A62" i="11"/>
  <c r="A63" i="11" s="1"/>
  <c r="A64" i="11" s="1"/>
  <c r="F62" i="11"/>
  <c r="F63" i="11"/>
  <c r="F64" i="11"/>
  <c r="A65" i="11"/>
  <c r="A66" i="11" s="1"/>
  <c r="A67" i="11" s="1"/>
  <c r="A68" i="11" s="1"/>
  <c r="A69" i="11" s="1"/>
  <c r="A70" i="11" s="1"/>
  <c r="A71" i="11" s="1"/>
  <c r="D65" i="11"/>
  <c r="F66" i="11"/>
  <c r="F67" i="11"/>
  <c r="D68" i="11"/>
  <c r="F69" i="11"/>
  <c r="F70" i="11"/>
  <c r="F71" i="11"/>
  <c r="A76" i="11"/>
  <c r="A77" i="11" s="1"/>
  <c r="A78" i="11" s="1"/>
  <c r="A79" i="11" s="1"/>
  <c r="A80" i="11" s="1"/>
  <c r="A81" i="11" s="1"/>
  <c r="A82" i="11" s="1"/>
  <c r="F76" i="11"/>
  <c r="D77" i="11"/>
  <c r="D78" i="11"/>
  <c r="F79" i="11"/>
  <c r="D80" i="11"/>
  <c r="F81" i="11"/>
  <c r="F82" i="11"/>
  <c r="A83" i="1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F83" i="11"/>
  <c r="F84" i="11"/>
  <c r="F85" i="11"/>
  <c r="F86" i="11"/>
  <c r="F87" i="11"/>
  <c r="D88" i="11"/>
  <c r="F89" i="11"/>
  <c r="F90" i="11"/>
  <c r="F91" i="11"/>
  <c r="F92" i="11"/>
  <c r="F93" i="11"/>
  <c r="F94" i="11"/>
  <c r="F95" i="11"/>
  <c r="F96" i="11"/>
  <c r="D97" i="11"/>
  <c r="F98" i="11"/>
  <c r="F99" i="11"/>
  <c r="A104" i="11"/>
  <c r="F104" i="11"/>
  <c r="A105" i="1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D126" i="11"/>
  <c r="F127" i="11"/>
  <c r="F128" i="11"/>
  <c r="F129" i="11"/>
  <c r="A134" i="11"/>
  <c r="A135" i="11" s="1"/>
  <c r="A136" i="11" s="1"/>
  <c r="A137" i="11" s="1"/>
  <c r="A138" i="11" s="1"/>
  <c r="A139" i="11" s="1"/>
  <c r="A140" i="11" s="1"/>
  <c r="A141" i="11" s="1"/>
  <c r="A142" i="11" s="1"/>
  <c r="A143" i="11" s="1"/>
  <c r="F134" i="11"/>
  <c r="D135" i="11"/>
  <c r="F136" i="11"/>
  <c r="D137" i="11"/>
  <c r="F137" i="11"/>
  <c r="F138" i="11"/>
  <c r="D139" i="11"/>
  <c r="F140" i="11"/>
  <c r="D141" i="11"/>
  <c r="D142" i="11"/>
  <c r="D143" i="11"/>
  <c r="A148" i="11"/>
  <c r="A149" i="11" s="1"/>
  <c r="A150" i="11" s="1"/>
  <c r="A151" i="11" s="1"/>
  <c r="F148" i="11"/>
  <c r="D149" i="11"/>
  <c r="F150" i="11"/>
  <c r="F151" i="11"/>
  <c r="A152" i="1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F152" i="11"/>
  <c r="D153" i="11"/>
  <c r="F154" i="11"/>
  <c r="F155" i="11"/>
  <c r="D156" i="11"/>
  <c r="F156" i="11"/>
  <c r="F157" i="11"/>
  <c r="F158" i="11"/>
  <c r="F159" i="11"/>
  <c r="F160" i="11"/>
  <c r="F161" i="11"/>
  <c r="D162" i="11"/>
  <c r="F162" i="11"/>
  <c r="F163" i="11"/>
  <c r="F164" i="11"/>
  <c r="D165" i="11"/>
  <c r="F166" i="11"/>
  <c r="F167" i="11"/>
  <c r="F168" i="11"/>
  <c r="F169" i="11"/>
  <c r="F170" i="11"/>
  <c r="F171" i="11"/>
  <c r="F172" i="11"/>
  <c r="F144" i="17" l="1"/>
  <c r="F105" i="17"/>
  <c r="F53" i="16"/>
  <c r="F9" i="16"/>
  <c r="F144" i="16"/>
  <c r="F105" i="16"/>
  <c r="F114" i="16" s="1"/>
  <c r="F49" i="16"/>
  <c r="F253" i="15"/>
  <c r="F247" i="15"/>
  <c r="F197" i="15"/>
  <c r="F66" i="15"/>
  <c r="F255" i="15"/>
  <c r="F224" i="15"/>
  <c r="F152" i="15"/>
  <c r="F150" i="15"/>
  <c r="F81" i="15"/>
  <c r="F168" i="14"/>
  <c r="F137" i="14"/>
  <c r="F78" i="14"/>
  <c r="F181" i="14"/>
  <c r="F139" i="14"/>
  <c r="F79" i="14"/>
  <c r="F10" i="14"/>
  <c r="F166" i="13"/>
  <c r="F142" i="13"/>
  <c r="F82" i="13"/>
  <c r="F47" i="13"/>
  <c r="F181" i="13"/>
  <c r="F161" i="13"/>
  <c r="F93" i="13"/>
  <c r="F83" i="13"/>
  <c r="F77" i="13"/>
  <c r="F65" i="13"/>
  <c r="F9" i="13"/>
  <c r="F69" i="12"/>
  <c r="F53" i="12"/>
  <c r="F165" i="12"/>
  <c r="F149" i="12"/>
  <c r="F141" i="12"/>
  <c r="F135" i="12"/>
  <c r="F126" i="12"/>
  <c r="F80" i="12"/>
  <c r="F65" i="11"/>
  <c r="F53" i="11"/>
  <c r="F58" i="11" s="1"/>
  <c r="F135" i="11"/>
  <c r="F126" i="11"/>
  <c r="F55" i="11"/>
  <c r="F87" i="16"/>
  <c r="F165" i="14"/>
  <c r="F23" i="13"/>
  <c r="F178" i="16"/>
  <c r="F183" i="16" s="1"/>
  <c r="F139" i="12"/>
  <c r="F137" i="12"/>
  <c r="F219" i="15"/>
  <c r="F200" i="15"/>
  <c r="F139" i="11"/>
  <c r="F178" i="17"/>
  <c r="F13" i="11"/>
  <c r="F195" i="13"/>
  <c r="F190" i="14"/>
  <c r="F24" i="15"/>
  <c r="F130" i="16"/>
  <c r="F13" i="12"/>
  <c r="F16" i="12" s="1"/>
  <c r="F54" i="13"/>
  <c r="F195" i="14"/>
  <c r="F24" i="14"/>
  <c r="F48" i="15"/>
  <c r="F119" i="16"/>
  <c r="F93" i="17"/>
  <c r="F87" i="17"/>
  <c r="F78" i="11"/>
  <c r="F9" i="11"/>
  <c r="F162" i="12"/>
  <c r="F154" i="13"/>
  <c r="F77" i="15"/>
  <c r="F64" i="15"/>
  <c r="F50" i="15"/>
  <c r="F63" i="16"/>
  <c r="F38" i="16"/>
  <c r="F42" i="16" s="1"/>
  <c r="F23" i="16"/>
  <c r="F88" i="11"/>
  <c r="F97" i="11"/>
  <c r="F77" i="11"/>
  <c r="F132" i="17"/>
  <c r="F119" i="17"/>
  <c r="F153" i="11"/>
  <c r="F143" i="11"/>
  <c r="F141" i="11"/>
  <c r="F37" i="11"/>
  <c r="F23" i="11"/>
  <c r="F30" i="11" s="1"/>
  <c r="F88" i="12"/>
  <c r="F78" i="12"/>
  <c r="F65" i="12"/>
  <c r="F190" i="13"/>
  <c r="F158" i="13"/>
  <c r="F138" i="13"/>
  <c r="F91" i="13"/>
  <c r="F55" i="13"/>
  <c r="F37" i="13"/>
  <c r="F41" i="13" s="1"/>
  <c r="F142" i="11"/>
  <c r="F47" i="11"/>
  <c r="F153" i="12"/>
  <c r="F97" i="12"/>
  <c r="F77" i="12"/>
  <c r="F55" i="12"/>
  <c r="F23" i="12"/>
  <c r="F183" i="13"/>
  <c r="F137" i="13"/>
  <c r="F142" i="14"/>
  <c r="F173" i="17"/>
  <c r="F151" i="17"/>
  <c r="F41" i="12"/>
  <c r="F143" i="14"/>
  <c r="F141" i="14"/>
  <c r="F81" i="14"/>
  <c r="F260" i="15"/>
  <c r="F226" i="15"/>
  <c r="F190" i="15"/>
  <c r="F134" i="15"/>
  <c r="F82" i="14"/>
  <c r="F38" i="14"/>
  <c r="F184" i="15"/>
  <c r="F182" i="15"/>
  <c r="F132" i="15"/>
  <c r="F67" i="15"/>
  <c r="F132" i="16"/>
  <c r="F120" i="16"/>
  <c r="F77" i="16"/>
  <c r="F120" i="17"/>
  <c r="F77" i="17"/>
  <c r="F81" i="17" s="1"/>
  <c r="F63" i="17"/>
  <c r="F70" i="17" s="1"/>
  <c r="F23" i="17"/>
  <c r="F30" i="17" s="1"/>
  <c r="F108" i="14"/>
  <c r="F68" i="14"/>
  <c r="F59" i="14"/>
  <c r="F231" i="15"/>
  <c r="F220" i="15"/>
  <c r="F215" i="15"/>
  <c r="F169" i="15"/>
  <c r="F177" i="15" s="1"/>
  <c r="F146" i="15"/>
  <c r="F133" i="15"/>
  <c r="F78" i="15"/>
  <c r="F57" i="15"/>
  <c r="F55" i="15"/>
  <c r="F122" i="17"/>
  <c r="F38" i="17"/>
  <c r="F42" i="17" s="1"/>
  <c r="F13" i="17"/>
  <c r="F16" i="17" s="1"/>
  <c r="F180" i="17"/>
  <c r="F183" i="17" s="1"/>
  <c r="F123" i="17"/>
  <c r="F110" i="17"/>
  <c r="F114" i="17" s="1"/>
  <c r="F94" i="17"/>
  <c r="F98" i="17" s="1"/>
  <c r="F53" i="17"/>
  <c r="F56" i="17" s="1"/>
  <c r="F56" i="16"/>
  <c r="F151" i="16"/>
  <c r="F30" i="16"/>
  <c r="F98" i="16"/>
  <c r="F81" i="16"/>
  <c r="F70" i="16"/>
  <c r="F16" i="16"/>
  <c r="F173" i="16"/>
  <c r="F269" i="15"/>
  <c r="F126" i="15"/>
  <c r="F104" i="15"/>
  <c r="F31" i="15"/>
  <c r="F59" i="15"/>
  <c r="F42" i="15"/>
  <c r="F17" i="15"/>
  <c r="F176" i="14"/>
  <c r="F73" i="14"/>
  <c r="F31" i="14"/>
  <c r="F42" i="14"/>
  <c r="F17" i="14"/>
  <c r="F144" i="14"/>
  <c r="F130" i="14"/>
  <c r="F131" i="13"/>
  <c r="F72" i="13"/>
  <c r="F109" i="13"/>
  <c r="F30" i="13"/>
  <c r="F16" i="13"/>
  <c r="F145" i="13"/>
  <c r="F130" i="12"/>
  <c r="F144" i="12"/>
  <c r="F30" i="12"/>
  <c r="F173" i="12"/>
  <c r="F72" i="12"/>
  <c r="F58" i="12"/>
  <c r="F130" i="11"/>
  <c r="F41" i="11"/>
  <c r="F165" i="11"/>
  <c r="F149" i="11"/>
  <c r="F68" i="11"/>
  <c r="F72" i="11" s="1"/>
  <c r="F80" i="11"/>
  <c r="F239" i="15" l="1"/>
  <c r="F144" i="11"/>
  <c r="F16" i="11"/>
  <c r="F94" i="14"/>
  <c r="F206" i="14"/>
  <c r="F208" i="15"/>
  <c r="F141" i="15"/>
  <c r="F206" i="13"/>
  <c r="F176" i="13"/>
  <c r="F95" i="13"/>
  <c r="F58" i="13"/>
  <c r="F73" i="15"/>
  <c r="F135" i="16"/>
  <c r="F173" i="11"/>
  <c r="F90" i="15"/>
  <c r="F100" i="11"/>
  <c r="F135" i="17"/>
  <c r="F100" i="12"/>
  <c r="F184" i="10"/>
  <c r="F183" i="10"/>
  <c r="D182" i="10"/>
  <c r="F181" i="10"/>
  <c r="D180" i="10"/>
  <c r="F179" i="10"/>
  <c r="A179" i="10"/>
  <c r="A180" i="10" s="1"/>
  <c r="A181" i="10" s="1"/>
  <c r="A182" i="10" s="1"/>
  <c r="A183" i="10" s="1"/>
  <c r="A184" i="10" s="1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A153" i="10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D148" i="10"/>
  <c r="F147" i="10"/>
  <c r="F146" i="10"/>
  <c r="F145" i="10"/>
  <c r="F144" i="10"/>
  <c r="F143" i="10"/>
  <c r="F142" i="10"/>
  <c r="F141" i="10"/>
  <c r="F140" i="10"/>
  <c r="A140" i="10"/>
  <c r="A141" i="10" s="1"/>
  <c r="A142" i="10" s="1"/>
  <c r="A143" i="10" s="1"/>
  <c r="A144" i="10" s="1"/>
  <c r="A145" i="10" s="1"/>
  <c r="A146" i="10" s="1"/>
  <c r="A147" i="10" s="1"/>
  <c r="A148" i="10" s="1"/>
  <c r="F135" i="10"/>
  <c r="F134" i="10"/>
  <c r="D133" i="10"/>
  <c r="F132" i="10"/>
  <c r="D131" i="10"/>
  <c r="F130" i="10"/>
  <c r="F129" i="10"/>
  <c r="F128" i="10"/>
  <c r="F127" i="10"/>
  <c r="F126" i="10"/>
  <c r="F125" i="10"/>
  <c r="F124" i="10"/>
  <c r="D123" i="10"/>
  <c r="F122" i="10"/>
  <c r="D121" i="10"/>
  <c r="D120" i="10"/>
  <c r="F119" i="10"/>
  <c r="A119" i="10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F114" i="10"/>
  <c r="F113" i="10"/>
  <c r="F112" i="10"/>
  <c r="F111" i="10"/>
  <c r="D110" i="10"/>
  <c r="F109" i="10"/>
  <c r="F108" i="10"/>
  <c r="F107" i="10"/>
  <c r="F106" i="10"/>
  <c r="D105" i="10"/>
  <c r="D104" i="10"/>
  <c r="D103" i="10"/>
  <c r="F102" i="10"/>
  <c r="F101" i="10"/>
  <c r="F100" i="10"/>
  <c r="F99" i="10"/>
  <c r="F98" i="10"/>
  <c r="A98" i="10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F93" i="10"/>
  <c r="F92" i="10"/>
  <c r="F91" i="10"/>
  <c r="F90" i="10"/>
  <c r="F89" i="10"/>
  <c r="F88" i="10"/>
  <c r="D87" i="10"/>
  <c r="F86" i="10"/>
  <c r="F85" i="10"/>
  <c r="A85" i="10"/>
  <c r="A86" i="10" s="1"/>
  <c r="A87" i="10" s="1"/>
  <c r="A88" i="10" s="1"/>
  <c r="A89" i="10" s="1"/>
  <c r="A90" i="10" s="1"/>
  <c r="A91" i="10" s="1"/>
  <c r="A92" i="10" s="1"/>
  <c r="A93" i="10" s="1"/>
  <c r="F104" i="10" l="1"/>
  <c r="F120" i="10"/>
  <c r="F123" i="10"/>
  <c r="F133" i="10"/>
  <c r="F121" i="10"/>
  <c r="F131" i="10"/>
  <c r="F103" i="10"/>
  <c r="F105" i="10"/>
  <c r="F110" i="10"/>
  <c r="F87" i="10"/>
  <c r="F94" i="10" s="1"/>
  <c r="F180" i="10"/>
  <c r="F175" i="10"/>
  <c r="F148" i="10"/>
  <c r="F149" i="10" s="1"/>
  <c r="F182" i="10"/>
  <c r="F89" i="9"/>
  <c r="D88" i="9"/>
  <c r="F136" i="10" l="1"/>
  <c r="F115" i="10"/>
  <c r="F185" i="10"/>
  <c r="F61" i="9"/>
  <c r="F62" i="9"/>
  <c r="F64" i="9"/>
  <c r="F65" i="9"/>
  <c r="F66" i="9"/>
  <c r="F67" i="9"/>
  <c r="F68" i="9"/>
  <c r="F69" i="9"/>
  <c r="F60" i="9"/>
  <c r="F47" i="9"/>
  <c r="F48" i="9"/>
  <c r="F50" i="9"/>
  <c r="F51" i="9"/>
  <c r="F52" i="9"/>
  <c r="F54" i="9"/>
  <c r="F55" i="9"/>
  <c r="F46" i="9"/>
  <c r="F36" i="9"/>
  <c r="F37" i="9"/>
  <c r="F39" i="9"/>
  <c r="F40" i="9"/>
  <c r="F41" i="9"/>
  <c r="F35" i="9"/>
  <c r="F21" i="9"/>
  <c r="F22" i="9"/>
  <c r="F24" i="9"/>
  <c r="F25" i="9"/>
  <c r="F26" i="9"/>
  <c r="F27" i="9"/>
  <c r="F28" i="9"/>
  <c r="F29" i="9"/>
  <c r="F20" i="9"/>
  <c r="F7" i="9"/>
  <c r="F8" i="9"/>
  <c r="F10" i="9"/>
  <c r="F11" i="9"/>
  <c r="F12" i="9"/>
  <c r="F14" i="9"/>
  <c r="F15" i="9"/>
  <c r="F6" i="9"/>
  <c r="F244" i="8" l="1"/>
  <c r="F243" i="8"/>
  <c r="F245" i="8"/>
  <c r="F248" i="8"/>
  <c r="F249" i="8"/>
  <c r="F250" i="8"/>
  <c r="F251" i="8"/>
  <c r="F253" i="8"/>
  <c r="F255" i="8"/>
  <c r="F256" i="8"/>
  <c r="F257" i="8"/>
  <c r="F258" i="8"/>
  <c r="F260" i="8"/>
  <c r="F261" i="8"/>
  <c r="F262" i="8"/>
  <c r="F263" i="8"/>
  <c r="F264" i="8"/>
  <c r="F265" i="8"/>
  <c r="F266" i="8"/>
  <c r="F267" i="8"/>
  <c r="A243" i="8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D259" i="8"/>
  <c r="D254" i="8"/>
  <c r="D247" i="8"/>
  <c r="D246" i="8"/>
  <c r="D252" i="8"/>
  <c r="F216" i="8"/>
  <c r="F217" i="8"/>
  <c r="F219" i="8"/>
  <c r="F220" i="8"/>
  <c r="F222" i="8"/>
  <c r="F223" i="8"/>
  <c r="F224" i="8"/>
  <c r="F225" i="8"/>
  <c r="F227" i="8"/>
  <c r="F228" i="8"/>
  <c r="F229" i="8"/>
  <c r="F230" i="8"/>
  <c r="F232" i="8"/>
  <c r="F233" i="8"/>
  <c r="F234" i="8"/>
  <c r="F235" i="8"/>
  <c r="F236" i="8"/>
  <c r="F237" i="8"/>
  <c r="F238" i="8"/>
  <c r="F215" i="8"/>
  <c r="A215" i="8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D221" i="8"/>
  <c r="D231" i="8"/>
  <c r="D226" i="8"/>
  <c r="F186" i="8"/>
  <c r="F188" i="8"/>
  <c r="F189" i="8"/>
  <c r="F190" i="8"/>
  <c r="F192" i="8"/>
  <c r="F193" i="8"/>
  <c r="F194" i="8"/>
  <c r="F196" i="8"/>
  <c r="F197" i="8"/>
  <c r="F198" i="8"/>
  <c r="F199" i="8"/>
  <c r="F200" i="8"/>
  <c r="F201" i="8"/>
  <c r="F202" i="8"/>
  <c r="F204" i="8"/>
  <c r="F205" i="8"/>
  <c r="F206" i="8"/>
  <c r="F207" i="8"/>
  <c r="F208" i="8"/>
  <c r="F209" i="8"/>
  <c r="F210" i="8"/>
  <c r="F184" i="8"/>
  <c r="D203" i="8"/>
  <c r="A184" i="8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D195" i="8"/>
  <c r="D185" i="8"/>
  <c r="D150" i="8"/>
  <c r="D191" i="8"/>
  <c r="F252" i="8" l="1"/>
  <c r="F259" i="8"/>
  <c r="F247" i="8"/>
  <c r="F254" i="8"/>
  <c r="F246" i="8"/>
  <c r="F231" i="8"/>
  <c r="F226" i="8"/>
  <c r="F221" i="8"/>
  <c r="F195" i="8"/>
  <c r="F191" i="8"/>
  <c r="F203" i="8"/>
  <c r="F185" i="8"/>
  <c r="F268" i="8" l="1"/>
  <c r="A149" i="8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F149" i="8"/>
  <c r="F150" i="8"/>
  <c r="F151" i="8"/>
  <c r="F155" i="8"/>
  <c r="F157" i="8"/>
  <c r="F158" i="8"/>
  <c r="F159" i="8"/>
  <c r="F161" i="8"/>
  <c r="F162" i="8"/>
  <c r="F163" i="8"/>
  <c r="F164" i="8"/>
  <c r="F165" i="8"/>
  <c r="F166" i="8"/>
  <c r="F167" i="8"/>
  <c r="F168" i="8"/>
  <c r="F170" i="8"/>
  <c r="F171" i="8"/>
  <c r="F174" i="8"/>
  <c r="F175" i="8"/>
  <c r="F176" i="8"/>
  <c r="F177" i="8"/>
  <c r="F178" i="8"/>
  <c r="F179" i="8"/>
  <c r="F156" i="8"/>
  <c r="F173" i="8"/>
  <c r="D172" i="8"/>
  <c r="D169" i="8"/>
  <c r="D160" i="8"/>
  <c r="D153" i="8"/>
  <c r="F153" i="8" s="1"/>
  <c r="F139" i="8"/>
  <c r="F140" i="8"/>
  <c r="F143" i="8"/>
  <c r="F144" i="8"/>
  <c r="F98" i="8"/>
  <c r="F99" i="8"/>
  <c r="F100" i="8"/>
  <c r="F101" i="8"/>
  <c r="F102" i="8"/>
  <c r="F103" i="8"/>
  <c r="F97" i="8"/>
  <c r="F60" i="8"/>
  <c r="F61" i="8"/>
  <c r="F63" i="8"/>
  <c r="F64" i="8"/>
  <c r="F66" i="8"/>
  <c r="F67" i="8"/>
  <c r="F68" i="8"/>
  <c r="F69" i="8"/>
  <c r="F70" i="8"/>
  <c r="F71" i="8"/>
  <c r="F72" i="8"/>
  <c r="F73" i="8"/>
  <c r="F59" i="8"/>
  <c r="D65" i="8"/>
  <c r="D62" i="8"/>
  <c r="F49" i="8"/>
  <c r="F50" i="8"/>
  <c r="F51" i="8"/>
  <c r="F52" i="8"/>
  <c r="F53" i="8"/>
  <c r="F54" i="8"/>
  <c r="F46" i="8"/>
  <c r="F169" i="8" l="1"/>
  <c r="F160" i="8"/>
  <c r="F172" i="8"/>
  <c r="F62" i="8"/>
  <c r="F65" i="8"/>
  <c r="F22" i="8"/>
  <c r="F23" i="8"/>
  <c r="F25" i="8"/>
  <c r="F26" i="8"/>
  <c r="F27" i="8"/>
  <c r="F28" i="8"/>
  <c r="F29" i="8"/>
  <c r="F30" i="8"/>
  <c r="F21" i="8"/>
  <c r="F74" i="8" l="1"/>
  <c r="F7" i="8" l="1"/>
  <c r="F8" i="8"/>
  <c r="F9" i="8"/>
  <c r="F11" i="8"/>
  <c r="F12" i="8"/>
  <c r="F13" i="8"/>
  <c r="F14" i="8"/>
  <c r="F15" i="8"/>
  <c r="F16" i="8"/>
  <c r="F182" i="7" l="1"/>
  <c r="F184" i="7"/>
  <c r="F185" i="7"/>
  <c r="F186" i="7"/>
  <c r="F188" i="7"/>
  <c r="F189" i="7"/>
  <c r="F190" i="7"/>
  <c r="F191" i="7"/>
  <c r="F192" i="7"/>
  <c r="F194" i="7"/>
  <c r="F195" i="7"/>
  <c r="F197" i="7"/>
  <c r="F198" i="7"/>
  <c r="F199" i="7"/>
  <c r="F200" i="7"/>
  <c r="F201" i="7"/>
  <c r="F202" i="7"/>
  <c r="F203" i="7"/>
  <c r="D196" i="7"/>
  <c r="F196" i="7" s="1"/>
  <c r="D193" i="7"/>
  <c r="F193" i="7" s="1"/>
  <c r="D187" i="7"/>
  <c r="D183" i="7"/>
  <c r="F183" i="7" s="1"/>
  <c r="F151" i="7"/>
  <c r="F152" i="7"/>
  <c r="F153" i="7"/>
  <c r="F156" i="7"/>
  <c r="F157" i="7"/>
  <c r="F158" i="7"/>
  <c r="F159" i="7"/>
  <c r="F160" i="7"/>
  <c r="F161" i="7"/>
  <c r="F162" i="7"/>
  <c r="F163" i="7"/>
  <c r="F164" i="7"/>
  <c r="F166" i="7"/>
  <c r="F167" i="7"/>
  <c r="F169" i="7"/>
  <c r="F170" i="7"/>
  <c r="F171" i="7"/>
  <c r="F172" i="7"/>
  <c r="F173" i="7"/>
  <c r="F174" i="7"/>
  <c r="F175" i="7"/>
  <c r="F150" i="7"/>
  <c r="D168" i="7"/>
  <c r="D165" i="7"/>
  <c r="A150" i="7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D145" i="7"/>
  <c r="D144" i="7"/>
  <c r="F137" i="7"/>
  <c r="F140" i="7"/>
  <c r="F142" i="7"/>
  <c r="F144" i="7"/>
  <c r="F136" i="7"/>
  <c r="D139" i="7"/>
  <c r="F139" i="7" s="1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10" i="7"/>
  <c r="F81" i="7"/>
  <c r="F84" i="7"/>
  <c r="F85" i="7"/>
  <c r="F86" i="7"/>
  <c r="F87" i="7"/>
  <c r="F88" i="7"/>
  <c r="F89" i="7"/>
  <c r="F90" i="7"/>
  <c r="F91" i="7"/>
  <c r="F92" i="7"/>
  <c r="F93" i="7"/>
  <c r="F94" i="7"/>
  <c r="F78" i="7"/>
  <c r="F61" i="7"/>
  <c r="F63" i="7"/>
  <c r="F66" i="7"/>
  <c r="F67" i="7"/>
  <c r="F68" i="7"/>
  <c r="F70" i="7"/>
  <c r="F71" i="7"/>
  <c r="F72" i="7"/>
  <c r="F73" i="7"/>
  <c r="F59" i="7"/>
  <c r="D62" i="7"/>
  <c r="F207" i="6"/>
  <c r="F206" i="6"/>
  <c r="A59" i="7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F49" i="7"/>
  <c r="F51" i="7"/>
  <c r="F52" i="7"/>
  <c r="F53" i="7"/>
  <c r="F54" i="7"/>
  <c r="F46" i="7"/>
  <c r="A46" i="7"/>
  <c r="A47" i="7" s="1"/>
  <c r="A48" i="7" s="1"/>
  <c r="A49" i="7" s="1"/>
  <c r="A50" i="7" s="1"/>
  <c r="A51" i="7" s="1"/>
  <c r="A52" i="7" s="1"/>
  <c r="A53" i="7" s="1"/>
  <c r="A54" i="7" s="1"/>
  <c r="F36" i="7"/>
  <c r="F37" i="7"/>
  <c r="F39" i="7"/>
  <c r="F40" i="7"/>
  <c r="F41" i="7"/>
  <c r="F30" i="7"/>
  <c r="F16" i="7"/>
  <c r="F202" i="6"/>
  <c r="F201" i="6"/>
  <c r="D200" i="6"/>
  <c r="F199" i="6"/>
  <c r="F198" i="6"/>
  <c r="D197" i="6"/>
  <c r="F196" i="6"/>
  <c r="F195" i="6"/>
  <c r="F194" i="6"/>
  <c r="F193" i="6"/>
  <c r="F192" i="6"/>
  <c r="D191" i="6"/>
  <c r="F190" i="6"/>
  <c r="D187" i="6"/>
  <c r="F186" i="6"/>
  <c r="F174" i="6"/>
  <c r="F178" i="6"/>
  <c r="F179" i="6"/>
  <c r="A154" i="6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D172" i="6"/>
  <c r="F187" i="7" l="1"/>
  <c r="F165" i="7"/>
  <c r="F168" i="7"/>
  <c r="F145" i="7"/>
  <c r="F132" i="7"/>
  <c r="F62" i="7"/>
  <c r="F200" i="6"/>
  <c r="F191" i="6"/>
  <c r="F187" i="6"/>
  <c r="F197" i="6"/>
  <c r="F172" i="6"/>
  <c r="F165" i="6" l="1"/>
  <c r="F164" i="6"/>
  <c r="D163" i="6"/>
  <c r="F162" i="6"/>
  <c r="D155" i="6"/>
  <c r="D149" i="6"/>
  <c r="D148" i="6"/>
  <c r="D143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80" i="6"/>
  <c r="F81" i="6"/>
  <c r="F82" i="6"/>
  <c r="F85" i="6"/>
  <c r="F86" i="6"/>
  <c r="F87" i="6"/>
  <c r="F88" i="6"/>
  <c r="F89" i="6"/>
  <c r="F90" i="6"/>
  <c r="F91" i="6"/>
  <c r="F92" i="6"/>
  <c r="F93" i="6"/>
  <c r="F95" i="6"/>
  <c r="F97" i="6"/>
  <c r="F98" i="6"/>
  <c r="F77" i="6"/>
  <c r="D83" i="6"/>
  <c r="F60" i="6"/>
  <c r="F62" i="6"/>
  <c r="F63" i="6"/>
  <c r="F65" i="6"/>
  <c r="F66" i="6"/>
  <c r="F67" i="6"/>
  <c r="F69" i="6"/>
  <c r="F70" i="6"/>
  <c r="F71" i="6"/>
  <c r="F72" i="6"/>
  <c r="F58" i="6"/>
  <c r="D64" i="6"/>
  <c r="D61" i="6"/>
  <c r="F48" i="6"/>
  <c r="F49" i="6"/>
  <c r="F50" i="6"/>
  <c r="F51" i="6"/>
  <c r="F52" i="6"/>
  <c r="F53" i="6"/>
  <c r="F45" i="6"/>
  <c r="F35" i="6"/>
  <c r="F36" i="6"/>
  <c r="F38" i="6"/>
  <c r="F39" i="6"/>
  <c r="F40" i="6"/>
  <c r="F34" i="6"/>
  <c r="F29" i="6"/>
  <c r="F15" i="6"/>
  <c r="F147" i="5"/>
  <c r="F148" i="5"/>
  <c r="F149" i="5"/>
  <c r="F150" i="5"/>
  <c r="F152" i="5"/>
  <c r="F153" i="5"/>
  <c r="F154" i="5"/>
  <c r="F155" i="5"/>
  <c r="F156" i="5"/>
  <c r="F157" i="5"/>
  <c r="F159" i="5"/>
  <c r="F160" i="5"/>
  <c r="F162" i="5"/>
  <c r="F163" i="5"/>
  <c r="F164" i="5"/>
  <c r="F165" i="5"/>
  <c r="F166" i="5"/>
  <c r="F167" i="5"/>
  <c r="F168" i="5"/>
  <c r="D161" i="5"/>
  <c r="D158" i="5"/>
  <c r="D151" i="5"/>
  <c r="D141" i="5"/>
  <c r="D140" i="5"/>
  <c r="D135" i="5"/>
  <c r="D133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00" i="5"/>
  <c r="A100" i="5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D68" i="5"/>
  <c r="D64" i="5"/>
  <c r="D61" i="5"/>
  <c r="F80" i="5"/>
  <c r="F82" i="5"/>
  <c r="F83" i="5"/>
  <c r="F84" i="5"/>
  <c r="F85" i="5"/>
  <c r="F86" i="5"/>
  <c r="F87" i="5"/>
  <c r="F88" i="5"/>
  <c r="F89" i="5"/>
  <c r="F90" i="5"/>
  <c r="F91" i="5"/>
  <c r="F92" i="5"/>
  <c r="F94" i="5"/>
  <c r="F95" i="5"/>
  <c r="F161" i="5" l="1"/>
  <c r="F151" i="5"/>
  <c r="F158" i="5"/>
  <c r="F163" i="6"/>
  <c r="F155" i="6"/>
  <c r="F83" i="6"/>
  <c r="F143" i="6"/>
  <c r="F61" i="6"/>
  <c r="F64" i="6"/>
  <c r="F135" i="5"/>
  <c r="F133" i="5"/>
  <c r="F128" i="5"/>
  <c r="A58" i="5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45" i="5"/>
  <c r="A46" i="5" s="1"/>
  <c r="A47" i="5" s="1"/>
  <c r="A48" i="5" s="1"/>
  <c r="A49" i="5" s="1"/>
  <c r="A50" i="5" s="1"/>
  <c r="A51" i="5" s="1"/>
  <c r="A52" i="5" s="1"/>
  <c r="A53" i="5" s="1"/>
  <c r="F48" i="5"/>
  <c r="F88" i="4"/>
  <c r="F29" i="5"/>
  <c r="F15" i="5"/>
  <c r="F147" i="4"/>
  <c r="F148" i="4"/>
  <c r="F149" i="4"/>
  <c r="F150" i="4"/>
  <c r="F151" i="4"/>
  <c r="F152" i="4"/>
  <c r="F153" i="4"/>
  <c r="F154" i="4"/>
  <c r="F155" i="4"/>
  <c r="F156" i="4"/>
  <c r="F157" i="4"/>
  <c r="F159" i="4"/>
  <c r="F160" i="4"/>
  <c r="F162" i="4"/>
  <c r="F163" i="4"/>
  <c r="F164" i="4"/>
  <c r="F165" i="4"/>
  <c r="F166" i="4"/>
  <c r="F167" i="4"/>
  <c r="F146" i="4"/>
  <c r="F134" i="4"/>
  <c r="F136" i="4"/>
  <c r="F138" i="4"/>
  <c r="F141" i="4"/>
  <c r="F132" i="4"/>
  <c r="D151" i="4"/>
  <c r="D161" i="4"/>
  <c r="D158" i="4"/>
  <c r="D137" i="4"/>
  <c r="D135" i="4"/>
  <c r="D133" i="4"/>
  <c r="D139" i="4"/>
  <c r="D140" i="4"/>
  <c r="F137" i="4" l="1"/>
  <c r="F133" i="4"/>
  <c r="F140" i="4"/>
  <c r="F142" i="4" s="1"/>
  <c r="F139" i="4"/>
  <c r="F135" i="4"/>
  <c r="F161" i="4"/>
  <c r="F158" i="4"/>
  <c r="A100" i="4" l="1"/>
  <c r="A101" i="4" l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F48" i="4"/>
  <c r="F114" i="6"/>
  <c r="F136" i="6" s="1"/>
  <c r="F146" i="5"/>
  <c r="F169" i="5" s="1"/>
  <c r="F77" i="5"/>
  <c r="F40" i="5"/>
  <c r="F39" i="5"/>
  <c r="F38" i="5"/>
  <c r="F36" i="5"/>
  <c r="F35" i="5"/>
  <c r="F34" i="5"/>
  <c r="F59" i="4" l="1"/>
  <c r="F61" i="4"/>
  <c r="F62" i="4"/>
  <c r="F64" i="4"/>
  <c r="F65" i="4"/>
  <c r="F66" i="4"/>
  <c r="F67" i="4"/>
  <c r="F68" i="4"/>
  <c r="F69" i="4"/>
  <c r="F70" i="4"/>
  <c r="F71" i="4"/>
  <c r="F72" i="4"/>
  <c r="F46" i="4"/>
  <c r="F47" i="4"/>
  <c r="F49" i="4"/>
  <c r="F50" i="4"/>
  <c r="F51" i="4"/>
  <c r="F52" i="4"/>
  <c r="F53" i="4"/>
  <c r="F70" i="5" l="1"/>
  <c r="F72" i="5"/>
  <c r="F71" i="5"/>
  <c r="F59" i="5"/>
  <c r="F68" i="5"/>
  <c r="F65" i="5"/>
  <c r="F62" i="5"/>
  <c r="F66" i="5"/>
  <c r="F67" i="5"/>
  <c r="F28" i="5"/>
  <c r="F27" i="5"/>
  <c r="F26" i="5"/>
  <c r="F25" i="5"/>
  <c r="F24" i="5"/>
  <c r="F22" i="5"/>
  <c r="F21" i="5"/>
  <c r="F14" i="5"/>
  <c r="F13" i="5"/>
  <c r="F12" i="5"/>
  <c r="F11" i="5"/>
  <c r="F10" i="5"/>
  <c r="F8" i="5"/>
  <c r="F7" i="5"/>
  <c r="F58" i="4"/>
  <c r="F118" i="4" l="1"/>
  <c r="F119" i="4"/>
  <c r="F127" i="4"/>
  <c r="F126" i="4"/>
  <c r="F121" i="4"/>
  <c r="F120" i="4"/>
  <c r="F107" i="4"/>
  <c r="F106" i="4"/>
  <c r="F105" i="4"/>
  <c r="F125" i="4"/>
  <c r="F124" i="4"/>
  <c r="F117" i="4"/>
  <c r="F116" i="4"/>
  <c r="F115" i="4"/>
  <c r="F114" i="4"/>
  <c r="F113" i="4"/>
  <c r="F112" i="4"/>
  <c r="F111" i="4"/>
  <c r="F110" i="4"/>
  <c r="F108" i="4"/>
  <c r="F104" i="4"/>
  <c r="F103" i="4"/>
  <c r="F102" i="4"/>
  <c r="F101" i="4"/>
  <c r="F100" i="4"/>
  <c r="F123" i="4"/>
  <c r="F122" i="4"/>
  <c r="D81" i="4" l="1"/>
  <c r="D63" i="4" l="1"/>
  <c r="F63" i="4" s="1"/>
  <c r="D60" i="4"/>
  <c r="F60" i="4" s="1"/>
  <c r="F73" i="4" l="1"/>
  <c r="D168" i="4"/>
  <c r="F168" i="4" s="1"/>
  <c r="F169" i="4" s="1"/>
  <c r="F29" i="4"/>
  <c r="F15" i="4"/>
  <c r="F69" i="10" l="1"/>
  <c r="F55" i="10"/>
  <c r="F29" i="10"/>
  <c r="F15" i="10"/>
  <c r="F80" i="10" l="1"/>
  <c r="F79" i="10"/>
  <c r="F78" i="10"/>
  <c r="D77" i="10"/>
  <c r="F76" i="10"/>
  <c r="F75" i="10"/>
  <c r="F74" i="10"/>
  <c r="A74" i="10"/>
  <c r="A75" i="10" s="1"/>
  <c r="A76" i="10" s="1"/>
  <c r="A77" i="10" s="1"/>
  <c r="A78" i="10" s="1"/>
  <c r="A79" i="10" s="1"/>
  <c r="A80" i="10" s="1"/>
  <c r="F68" i="10"/>
  <c r="F67" i="10"/>
  <c r="F66" i="10"/>
  <c r="F65" i="10"/>
  <c r="F64" i="10"/>
  <c r="D63" i="10"/>
  <c r="F63" i="10" s="1"/>
  <c r="F62" i="10"/>
  <c r="F61" i="10"/>
  <c r="F60" i="10"/>
  <c r="A60" i="10"/>
  <c r="A61" i="10" s="1"/>
  <c r="A62" i="10" s="1"/>
  <c r="A63" i="10" s="1"/>
  <c r="A64" i="10" s="1"/>
  <c r="A65" i="10" s="1"/>
  <c r="A66" i="10" s="1"/>
  <c r="A67" i="10" s="1"/>
  <c r="A68" i="10" s="1"/>
  <c r="A69" i="10" s="1"/>
  <c r="F54" i="10"/>
  <c r="D53" i="10"/>
  <c r="F52" i="10"/>
  <c r="F51" i="10"/>
  <c r="F50" i="10"/>
  <c r="D49" i="10"/>
  <c r="F48" i="10"/>
  <c r="F47" i="10"/>
  <c r="F46" i="10"/>
  <c r="A46" i="10"/>
  <c r="A47" i="10" s="1"/>
  <c r="A48" i="10" s="1"/>
  <c r="A49" i="10" s="1"/>
  <c r="A50" i="10" s="1"/>
  <c r="A51" i="10" s="1"/>
  <c r="A52" i="10" s="1"/>
  <c r="A53" i="10" s="1"/>
  <c r="A54" i="10" s="1"/>
  <c r="A55" i="10" s="1"/>
  <c r="F41" i="10"/>
  <c r="F40" i="10"/>
  <c r="F39" i="10"/>
  <c r="F38" i="10"/>
  <c r="F37" i="10"/>
  <c r="F36" i="10"/>
  <c r="F35" i="10"/>
  <c r="A35" i="10"/>
  <c r="A36" i="10" s="1"/>
  <c r="A37" i="10" s="1"/>
  <c r="A38" i="10" s="1"/>
  <c r="A39" i="10" s="1"/>
  <c r="A40" i="10" s="1"/>
  <c r="A41" i="10" s="1"/>
  <c r="F28" i="10"/>
  <c r="F27" i="10"/>
  <c r="F26" i="10"/>
  <c r="F25" i="10"/>
  <c r="F24" i="10"/>
  <c r="F22" i="10"/>
  <c r="F21" i="10"/>
  <c r="F20" i="10"/>
  <c r="A20" i="10"/>
  <c r="A21" i="10" s="1"/>
  <c r="A22" i="10" s="1"/>
  <c r="A23" i="10" s="1"/>
  <c r="A24" i="10" s="1"/>
  <c r="A25" i="10" s="1"/>
  <c r="A26" i="10" s="1"/>
  <c r="A27" i="10" s="1"/>
  <c r="A28" i="10" s="1"/>
  <c r="A29" i="10" s="1"/>
  <c r="F14" i="10"/>
  <c r="F13" i="10"/>
  <c r="F12" i="10"/>
  <c r="F11" i="10"/>
  <c r="F10" i="10"/>
  <c r="F9" i="10"/>
  <c r="F8" i="10"/>
  <c r="F7" i="10"/>
  <c r="F6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D181" i="9"/>
  <c r="F148" i="9"/>
  <c r="D149" i="9"/>
  <c r="D134" i="9"/>
  <c r="F133" i="9"/>
  <c r="F135" i="9"/>
  <c r="F175" i="9"/>
  <c r="F147" i="9"/>
  <c r="F131" i="9"/>
  <c r="D132" i="9"/>
  <c r="F132" i="9" s="1"/>
  <c r="D104" i="9"/>
  <c r="A99" i="9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F101" i="9"/>
  <c r="F53" i="10" l="1"/>
  <c r="F42" i="10"/>
  <c r="F70" i="10"/>
  <c r="F16" i="10"/>
  <c r="F49" i="10"/>
  <c r="F77" i="10"/>
  <c r="F81" i="10" s="1"/>
  <c r="F23" i="10"/>
  <c r="F30" i="10" s="1"/>
  <c r="F104" i="9"/>
  <c r="F181" i="9"/>
  <c r="F149" i="9"/>
  <c r="F134" i="9"/>
  <c r="F56" i="10" l="1"/>
  <c r="D111" i="9"/>
  <c r="D106" i="9"/>
  <c r="F106" i="9" s="1"/>
  <c r="D105" i="9"/>
  <c r="F99" i="9"/>
  <c r="F81" i="9"/>
  <c r="F80" i="9"/>
  <c r="F79" i="9"/>
  <c r="F77" i="9"/>
  <c r="F76" i="9"/>
  <c r="D38" i="9"/>
  <c r="F38" i="9" s="1"/>
  <c r="F42" i="9" s="1"/>
  <c r="D23" i="9"/>
  <c r="F23" i="9" s="1"/>
  <c r="F30" i="9" s="1"/>
  <c r="D13" i="9"/>
  <c r="F13" i="9" s="1"/>
  <c r="D9" i="9"/>
  <c r="F9" i="9" s="1"/>
  <c r="F16" i="9" l="1"/>
  <c r="F105" i="9"/>
  <c r="D78" i="9" l="1"/>
  <c r="F78" i="9" s="1"/>
  <c r="D53" i="9"/>
  <c r="F53" i="9" s="1"/>
  <c r="D49" i="9"/>
  <c r="F49" i="9" s="1"/>
  <c r="F63" i="9"/>
  <c r="F70" i="9" s="1"/>
  <c r="A35" i="9"/>
  <c r="A36" i="9" s="1"/>
  <c r="A37" i="9" s="1"/>
  <c r="A38" i="9" s="1"/>
  <c r="A39" i="9" s="1"/>
  <c r="A40" i="9" s="1"/>
  <c r="A41" i="9" s="1"/>
  <c r="A75" i="9"/>
  <c r="A76" i="9" s="1"/>
  <c r="A77" i="9" s="1"/>
  <c r="A78" i="9" s="1"/>
  <c r="A79" i="9" s="1"/>
  <c r="A80" i="9" s="1"/>
  <c r="A81" i="9" s="1"/>
  <c r="F75" i="9"/>
  <c r="A60" i="9"/>
  <c r="A61" i="9" s="1"/>
  <c r="A62" i="9" s="1"/>
  <c r="A63" i="9" s="1"/>
  <c r="A64" i="9" s="1"/>
  <c r="A65" i="9" s="1"/>
  <c r="A66" i="9" s="1"/>
  <c r="A67" i="9" s="1"/>
  <c r="A68" i="9" s="1"/>
  <c r="A69" i="9" s="1"/>
  <c r="A46" i="9"/>
  <c r="A47" i="9" s="1"/>
  <c r="A48" i="9" s="1"/>
  <c r="A49" i="9" s="1"/>
  <c r="A50" i="9" s="1"/>
  <c r="A51" i="9" s="1"/>
  <c r="A52" i="9" s="1"/>
  <c r="A53" i="9" s="1"/>
  <c r="A54" i="9" s="1"/>
  <c r="A55" i="9" s="1"/>
  <c r="F185" i="9"/>
  <c r="F184" i="9"/>
  <c r="D183" i="9"/>
  <c r="F182" i="9"/>
  <c r="F180" i="9"/>
  <c r="A180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A154" i="9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F146" i="9"/>
  <c r="F145" i="9"/>
  <c r="F144" i="9"/>
  <c r="F143" i="9"/>
  <c r="F142" i="9"/>
  <c r="F141" i="9"/>
  <c r="A141" i="9"/>
  <c r="A142" i="9" s="1"/>
  <c r="A143" i="9" s="1"/>
  <c r="A144" i="9" s="1"/>
  <c r="A145" i="9" s="1"/>
  <c r="A146" i="9" s="1"/>
  <c r="A147" i="9" s="1"/>
  <c r="A148" i="9" s="1"/>
  <c r="A149" i="9" s="1"/>
  <c r="F136" i="9"/>
  <c r="F129" i="9"/>
  <c r="F128" i="9"/>
  <c r="F127" i="9"/>
  <c r="F126" i="9"/>
  <c r="F130" i="9"/>
  <c r="F125" i="9"/>
  <c r="D124" i="9"/>
  <c r="F123" i="9"/>
  <c r="D122" i="9"/>
  <c r="D121" i="9"/>
  <c r="F121" i="9" s="1"/>
  <c r="F120" i="9"/>
  <c r="A120" i="9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F113" i="9"/>
  <c r="F112" i="9"/>
  <c r="F115" i="9"/>
  <c r="F114" i="9"/>
  <c r="F100" i="9"/>
  <c r="F111" i="9"/>
  <c r="F108" i="9"/>
  <c r="F107" i="9"/>
  <c r="F109" i="9"/>
  <c r="F110" i="9"/>
  <c r="F103" i="9"/>
  <c r="F102" i="9"/>
  <c r="F92" i="9"/>
  <c r="F91" i="9"/>
  <c r="F93" i="9"/>
  <c r="F94" i="9"/>
  <c r="F90" i="9"/>
  <c r="F88" i="9"/>
  <c r="F87" i="9"/>
  <c r="F86" i="9"/>
  <c r="A86" i="9"/>
  <c r="A87" i="9" s="1"/>
  <c r="A88" i="9" s="1"/>
  <c r="A89" i="9" s="1"/>
  <c r="A90" i="9" s="1"/>
  <c r="A91" i="9" s="1"/>
  <c r="A92" i="9" s="1"/>
  <c r="A93" i="9" s="1"/>
  <c r="A94" i="9" s="1"/>
  <c r="A20" i="9"/>
  <c r="A21" i="9" s="1"/>
  <c r="A22" i="9" s="1"/>
  <c r="A23" i="9" s="1"/>
  <c r="A24" i="9" s="1"/>
  <c r="A25" i="9" s="1"/>
  <c r="A26" i="9" s="1"/>
  <c r="A27" i="9" s="1"/>
  <c r="A28" i="9" s="1"/>
  <c r="A29" i="9" s="1"/>
  <c r="A6" i="9"/>
  <c r="A7" i="9" s="1"/>
  <c r="A8" i="9" s="1"/>
  <c r="A9" i="9" s="1"/>
  <c r="A10" i="9" s="1"/>
  <c r="A11" i="9" s="1"/>
  <c r="A12" i="9" s="1"/>
  <c r="A13" i="9" s="1"/>
  <c r="A14" i="9" s="1"/>
  <c r="A15" i="9" s="1"/>
  <c r="F82" i="9" l="1"/>
  <c r="F116" i="9"/>
  <c r="F95" i="9"/>
  <c r="F56" i="9"/>
  <c r="F176" i="9"/>
  <c r="A181" i="9"/>
  <c r="A182" i="9" s="1"/>
  <c r="A183" i="9" s="1"/>
  <c r="A184" i="9" s="1"/>
  <c r="A185" i="9" s="1"/>
  <c r="F124" i="9"/>
  <c r="F122" i="9"/>
  <c r="F150" i="9"/>
  <c r="F183" i="9"/>
  <c r="F186" i="9" s="1"/>
  <c r="A7" i="8"/>
  <c r="A8" i="8" s="1"/>
  <c r="A9" i="8" s="1"/>
  <c r="A10" i="8" s="1"/>
  <c r="A11" i="8" s="1"/>
  <c r="A12" i="8" s="1"/>
  <c r="A13" i="8" s="1"/>
  <c r="A14" i="8" s="1"/>
  <c r="A15" i="8" s="1"/>
  <c r="A16" i="8" s="1"/>
  <c r="D10" i="8"/>
  <c r="F10" i="8" s="1"/>
  <c r="F17" i="8" s="1"/>
  <c r="A21" i="8"/>
  <c r="A22" i="8" s="1"/>
  <c r="A23" i="8" s="1"/>
  <c r="A24" i="8" s="1"/>
  <c r="A25" i="8" s="1"/>
  <c r="A26" i="8" s="1"/>
  <c r="A27" i="8" s="1"/>
  <c r="A28" i="8" s="1"/>
  <c r="A29" i="8" s="1"/>
  <c r="A30" i="8" s="1"/>
  <c r="D24" i="8"/>
  <c r="F24" i="8" s="1"/>
  <c r="F31" i="8" s="1"/>
  <c r="A35" i="8"/>
  <c r="A36" i="8" s="1"/>
  <c r="A37" i="8" s="1"/>
  <c r="A38" i="8" s="1"/>
  <c r="A39" i="8" s="1"/>
  <c r="A40" i="8" s="1"/>
  <c r="A41" i="8" s="1"/>
  <c r="F35" i="8"/>
  <c r="F36" i="8"/>
  <c r="F37" i="8"/>
  <c r="D38" i="8"/>
  <c r="F39" i="8"/>
  <c r="F40" i="8"/>
  <c r="F41" i="8"/>
  <c r="A46" i="8"/>
  <c r="A47" i="8" s="1"/>
  <c r="D47" i="8"/>
  <c r="F47" i="8" s="1"/>
  <c r="A59" i="8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8" i="8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F78" i="8"/>
  <c r="D79" i="8"/>
  <c r="F80" i="8"/>
  <c r="F81" i="8"/>
  <c r="D82" i="8"/>
  <c r="D83" i="8"/>
  <c r="F84" i="8"/>
  <c r="F90" i="8"/>
  <c r="F85" i="8"/>
  <c r="F86" i="8"/>
  <c r="F87" i="8"/>
  <c r="F88" i="8"/>
  <c r="F89" i="8"/>
  <c r="F92" i="8"/>
  <c r="A97" i="8"/>
  <c r="A98" i="8" s="1"/>
  <c r="A99" i="8" s="1"/>
  <c r="A100" i="8" s="1"/>
  <c r="A101" i="8" s="1"/>
  <c r="A102" i="8" s="1"/>
  <c r="A103" i="8" s="1"/>
  <c r="A108" i="8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A134" i="8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D134" i="8"/>
  <c r="D135" i="8"/>
  <c r="D141" i="8"/>
  <c r="D152" i="8"/>
  <c r="F152" i="8" s="1"/>
  <c r="D187" i="8"/>
  <c r="F187" i="8" s="1"/>
  <c r="F211" i="8" s="1"/>
  <c r="D218" i="8"/>
  <c r="F218" i="8" s="1"/>
  <c r="F239" i="8" s="1"/>
  <c r="A7" i="7"/>
  <c r="A8" i="7" s="1"/>
  <c r="A9" i="7" s="1"/>
  <c r="A10" i="7" s="1"/>
  <c r="A11" i="7" s="1"/>
  <c r="A12" i="7" s="1"/>
  <c r="A13" i="7" s="1"/>
  <c r="A14" i="7" s="1"/>
  <c r="A15" i="7" s="1"/>
  <c r="A16" i="7" s="1"/>
  <c r="F7" i="7"/>
  <c r="F8" i="7"/>
  <c r="F9" i="7"/>
  <c r="D10" i="7"/>
  <c r="F11" i="7"/>
  <c r="F12" i="7"/>
  <c r="F13" i="7"/>
  <c r="F14" i="7"/>
  <c r="F15" i="7"/>
  <c r="A21" i="7"/>
  <c r="A22" i="7" s="1"/>
  <c r="A23" i="7" s="1"/>
  <c r="A24" i="7" s="1"/>
  <c r="A25" i="7" s="1"/>
  <c r="A26" i="7" s="1"/>
  <c r="A27" i="7" s="1"/>
  <c r="A28" i="7" s="1"/>
  <c r="A29" i="7" s="1"/>
  <c r="A30" i="7" s="1"/>
  <c r="F21" i="7"/>
  <c r="F22" i="7"/>
  <c r="F23" i="7"/>
  <c r="D24" i="7"/>
  <c r="F25" i="7"/>
  <c r="F26" i="7"/>
  <c r="F27" i="7"/>
  <c r="F28" i="7"/>
  <c r="F29" i="7"/>
  <c r="A35" i="7"/>
  <c r="A36" i="7" s="1"/>
  <c r="A37" i="7" s="1"/>
  <c r="A38" i="7" s="1"/>
  <c r="A39" i="7" s="1"/>
  <c r="A40" i="7" s="1"/>
  <c r="A41" i="7" s="1"/>
  <c r="F35" i="7"/>
  <c r="D38" i="7"/>
  <c r="F38" i="7" s="1"/>
  <c r="D47" i="7"/>
  <c r="D50" i="7"/>
  <c r="F50" i="7" s="1"/>
  <c r="D64" i="7"/>
  <c r="F64" i="7" s="1"/>
  <c r="D69" i="7"/>
  <c r="F69" i="7" s="1"/>
  <c r="D60" i="7"/>
  <c r="F60" i="7" s="1"/>
  <c r="A78" i="7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D79" i="7"/>
  <c r="F79" i="7" s="1"/>
  <c r="D80" i="7"/>
  <c r="F80" i="7" s="1"/>
  <c r="D82" i="7"/>
  <c r="F82" i="7" s="1"/>
  <c r="D83" i="7"/>
  <c r="F83" i="7" s="1"/>
  <c r="A99" i="7"/>
  <c r="A101" i="7" s="1"/>
  <c r="A100" i="7" s="1"/>
  <c r="A102" i="7" s="1"/>
  <c r="A103" i="7" s="1"/>
  <c r="A104" i="7" s="1"/>
  <c r="A105" i="7" s="1"/>
  <c r="F99" i="7"/>
  <c r="F101" i="7"/>
  <c r="F100" i="7"/>
  <c r="F102" i="7"/>
  <c r="F103" i="7"/>
  <c r="F104" i="7"/>
  <c r="F105" i="7"/>
  <c r="A110" i="7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6" i="7"/>
  <c r="A137" i="7" s="1"/>
  <c r="A138" i="7" s="1"/>
  <c r="A139" i="7" s="1"/>
  <c r="A140" i="7" s="1"/>
  <c r="A141" i="7" s="1"/>
  <c r="A142" i="7" s="1"/>
  <c r="A143" i="7" s="1"/>
  <c r="A144" i="7" s="1"/>
  <c r="A145" i="7" s="1"/>
  <c r="D138" i="7"/>
  <c r="F138" i="7" s="1"/>
  <c r="D141" i="7"/>
  <c r="F141" i="7" s="1"/>
  <c r="D143" i="7"/>
  <c r="F143" i="7" s="1"/>
  <c r="D154" i="7"/>
  <c r="F154" i="7" s="1"/>
  <c r="A180" i="7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F180" i="7"/>
  <c r="D181" i="7"/>
  <c r="F181" i="7" s="1"/>
  <c r="A6" i="6"/>
  <c r="A7" i="6" s="1"/>
  <c r="A8" i="6" s="1"/>
  <c r="A9" i="6" s="1"/>
  <c r="A10" i="6" s="1"/>
  <c r="A11" i="6" s="1"/>
  <c r="A12" i="6" s="1"/>
  <c r="A13" i="6" s="1"/>
  <c r="A14" i="6" s="1"/>
  <c r="A15" i="6" s="1"/>
  <c r="F6" i="6"/>
  <c r="F7" i="6"/>
  <c r="F8" i="6"/>
  <c r="D9" i="6"/>
  <c r="F9" i="6" s="1"/>
  <c r="F10" i="6"/>
  <c r="F11" i="6"/>
  <c r="F12" i="6"/>
  <c r="F13" i="6"/>
  <c r="F14" i="6"/>
  <c r="A20" i="6"/>
  <c r="A21" i="6" s="1"/>
  <c r="A22" i="6" s="1"/>
  <c r="A23" i="6" s="1"/>
  <c r="A24" i="6" s="1"/>
  <c r="A25" i="6" s="1"/>
  <c r="A26" i="6" s="1"/>
  <c r="A27" i="6" s="1"/>
  <c r="A28" i="6" s="1"/>
  <c r="A29" i="6" s="1"/>
  <c r="F20" i="6"/>
  <c r="F21" i="6"/>
  <c r="F22" i="6"/>
  <c r="D23" i="6"/>
  <c r="F24" i="6"/>
  <c r="F25" i="6"/>
  <c r="F26" i="6"/>
  <c r="F27" i="6"/>
  <c r="F28" i="6"/>
  <c r="D37" i="6"/>
  <c r="F37" i="6" s="1"/>
  <c r="F41" i="6" s="1"/>
  <c r="A40" i="6"/>
  <c r="A45" i="6"/>
  <c r="A46" i="6" s="1"/>
  <c r="A47" i="6" s="1"/>
  <c r="A48" i="6" s="1"/>
  <c r="A49" i="6" s="1"/>
  <c r="A50" i="6" s="1"/>
  <c r="A51" i="6" s="1"/>
  <c r="A52" i="6" s="1"/>
  <c r="A53" i="6" s="1"/>
  <c r="D46" i="6"/>
  <c r="A58" i="6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D68" i="6"/>
  <c r="F68" i="6" s="1"/>
  <c r="D59" i="6"/>
  <c r="F59" i="6" s="1"/>
  <c r="A77" i="6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D78" i="6"/>
  <c r="F78" i="6" s="1"/>
  <c r="D79" i="6"/>
  <c r="F79" i="6" s="1"/>
  <c r="D84" i="6"/>
  <c r="F84" i="6" s="1"/>
  <c r="D94" i="6"/>
  <c r="F94" i="6" s="1"/>
  <c r="D96" i="6"/>
  <c r="F96" i="6" s="1"/>
  <c r="A103" i="6"/>
  <c r="A104" i="6" s="1"/>
  <c r="A105" i="6" s="1"/>
  <c r="A106" i="6" s="1"/>
  <c r="A107" i="6" s="1"/>
  <c r="A108" i="6" s="1"/>
  <c r="A109" i="6" s="1"/>
  <c r="F103" i="6"/>
  <c r="F106" i="6"/>
  <c r="F104" i="6"/>
  <c r="F105" i="6"/>
  <c r="F107" i="6"/>
  <c r="F108" i="6"/>
  <c r="F109" i="6"/>
  <c r="A114" i="6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40" i="6"/>
  <c r="A141" i="6" s="1"/>
  <c r="A142" i="6" s="1"/>
  <c r="A143" i="6" s="1"/>
  <c r="A144" i="6" s="1"/>
  <c r="A145" i="6" s="1"/>
  <c r="A146" i="6" s="1"/>
  <c r="A147" i="6" s="1"/>
  <c r="A148" i="6" s="1"/>
  <c r="A149" i="6" s="1"/>
  <c r="F140" i="6"/>
  <c r="F141" i="6"/>
  <c r="F142" i="6"/>
  <c r="F144" i="6"/>
  <c r="D145" i="6"/>
  <c r="F146" i="6"/>
  <c r="D147" i="6"/>
  <c r="F147" i="6" s="1"/>
  <c r="F148" i="6"/>
  <c r="F149" i="6"/>
  <c r="D158" i="6"/>
  <c r="D159" i="6" s="1"/>
  <c r="F154" i="6"/>
  <c r="F156" i="6"/>
  <c r="A184" i="6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F184" i="6"/>
  <c r="D185" i="6"/>
  <c r="A6" i="5"/>
  <c r="A7" i="5" s="1"/>
  <c r="A8" i="5" s="1"/>
  <c r="A9" i="5" s="1"/>
  <c r="A10" i="5" s="1"/>
  <c r="A11" i="5" s="1"/>
  <c r="A12" i="5" s="1"/>
  <c r="A13" i="5" s="1"/>
  <c r="A14" i="5" s="1"/>
  <c r="A15" i="5" s="1"/>
  <c r="F6" i="5"/>
  <c r="F9" i="5"/>
  <c r="A20" i="5"/>
  <c r="A21" i="5" s="1"/>
  <c r="A22" i="5" s="1"/>
  <c r="A23" i="5" s="1"/>
  <c r="A24" i="5" s="1"/>
  <c r="A25" i="5" s="1"/>
  <c r="A26" i="5" s="1"/>
  <c r="A27" i="5" s="1"/>
  <c r="A28" i="5" s="1"/>
  <c r="A29" i="5" s="1"/>
  <c r="F20" i="5"/>
  <c r="F23" i="5"/>
  <c r="A35" i="5"/>
  <c r="A36" i="5" s="1"/>
  <c r="A37" i="5" s="1"/>
  <c r="A38" i="5" s="1"/>
  <c r="A39" i="5" s="1"/>
  <c r="A40" i="5" s="1"/>
  <c r="D37" i="5"/>
  <c r="F37" i="5" s="1"/>
  <c r="F41" i="5" s="1"/>
  <c r="F45" i="5"/>
  <c r="D46" i="5"/>
  <c r="F49" i="5"/>
  <c r="F53" i="5"/>
  <c r="F52" i="5"/>
  <c r="F50" i="5"/>
  <c r="F51" i="5"/>
  <c r="F58" i="5"/>
  <c r="F60" i="5"/>
  <c r="F63" i="5"/>
  <c r="F69" i="5"/>
  <c r="A77" i="5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D78" i="5"/>
  <c r="F78" i="5" s="1"/>
  <c r="D79" i="5"/>
  <c r="F79" i="5" s="1"/>
  <c r="D81" i="5"/>
  <c r="F81" i="5" s="1"/>
  <c r="D93" i="5"/>
  <c r="F93" i="5" s="1"/>
  <c r="A132" i="5"/>
  <c r="A133" i="5" s="1"/>
  <c r="A134" i="5" s="1"/>
  <c r="A135" i="5" s="1"/>
  <c r="A136" i="5" s="1"/>
  <c r="A137" i="5" s="1"/>
  <c r="A138" i="5" s="1"/>
  <c r="A139" i="5" s="1"/>
  <c r="A140" i="5" s="1"/>
  <c r="A141" i="5" s="1"/>
  <c r="F132" i="5"/>
  <c r="F134" i="5"/>
  <c r="F136" i="5"/>
  <c r="D137" i="5"/>
  <c r="F138" i="5"/>
  <c r="D139" i="5"/>
  <c r="F140" i="5"/>
  <c r="F141" i="5"/>
  <c r="A146" i="5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6" i="4"/>
  <c r="A7" i="4" s="1"/>
  <c r="A8" i="4" s="1"/>
  <c r="A9" i="4" s="1"/>
  <c r="A10" i="4" s="1"/>
  <c r="A11" i="4" s="1"/>
  <c r="A12" i="4" s="1"/>
  <c r="A13" i="4" s="1"/>
  <c r="A14" i="4" s="1"/>
  <c r="A15" i="4" s="1"/>
  <c r="F6" i="4"/>
  <c r="F7" i="4"/>
  <c r="F8" i="4"/>
  <c r="D9" i="4"/>
  <c r="F10" i="4"/>
  <c r="F11" i="4"/>
  <c r="F12" i="4"/>
  <c r="D13" i="4"/>
  <c r="F14" i="4"/>
  <c r="A20" i="4"/>
  <c r="A21" i="4" s="1"/>
  <c r="A22" i="4" s="1"/>
  <c r="A23" i="4" s="1"/>
  <c r="A24" i="4" s="1"/>
  <c r="A25" i="4" s="1"/>
  <c r="A26" i="4" s="1"/>
  <c r="A27" i="4" s="1"/>
  <c r="A28" i="4" s="1"/>
  <c r="A29" i="4" s="1"/>
  <c r="F20" i="4"/>
  <c r="F21" i="4"/>
  <c r="F22" i="4"/>
  <c r="D23" i="4"/>
  <c r="F23" i="4" s="1"/>
  <c r="F24" i="4"/>
  <c r="F25" i="4"/>
  <c r="F26" i="4"/>
  <c r="F27" i="4"/>
  <c r="F28" i="4"/>
  <c r="F34" i="4"/>
  <c r="A35" i="4"/>
  <c r="A36" i="4" s="1"/>
  <c r="A37" i="4" s="1"/>
  <c r="A38" i="4" s="1"/>
  <c r="A39" i="4" s="1"/>
  <c r="A40" i="4" s="1"/>
  <c r="F35" i="4"/>
  <c r="F36" i="4"/>
  <c r="D37" i="4"/>
  <c r="F38" i="4"/>
  <c r="F39" i="4"/>
  <c r="F40" i="4"/>
  <c r="A45" i="4"/>
  <c r="A46" i="4" s="1"/>
  <c r="A47" i="4" s="1"/>
  <c r="A48" i="4" s="1"/>
  <c r="A49" i="4" s="1"/>
  <c r="A50" i="4" s="1"/>
  <c r="A51" i="4" s="1"/>
  <c r="A52" i="4" s="1"/>
  <c r="A53" i="4" s="1"/>
  <c r="F45" i="4"/>
  <c r="F54" i="4" s="1"/>
  <c r="A59" i="4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7" i="4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F77" i="4"/>
  <c r="D79" i="4"/>
  <c r="D78" i="4"/>
  <c r="F80" i="4"/>
  <c r="F82" i="4"/>
  <c r="F83" i="4"/>
  <c r="F84" i="4"/>
  <c r="F87" i="4"/>
  <c r="F85" i="4"/>
  <c r="F86" i="4"/>
  <c r="F89" i="4"/>
  <c r="F90" i="4"/>
  <c r="F91" i="4"/>
  <c r="F92" i="4"/>
  <c r="D93" i="4"/>
  <c r="F94" i="4"/>
  <c r="F95" i="4"/>
  <c r="F109" i="4"/>
  <c r="F128" i="4" s="1"/>
  <c r="A132" i="4"/>
  <c r="A133" i="4" s="1"/>
  <c r="A134" i="4" s="1"/>
  <c r="A135" i="4" s="1"/>
  <c r="A136" i="4" s="1"/>
  <c r="A137" i="4" s="1"/>
  <c r="A138" i="4" s="1"/>
  <c r="A139" i="4" s="1"/>
  <c r="A140" i="4" s="1"/>
  <c r="A141" i="4" s="1"/>
  <c r="A146" i="4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D154" i="8" l="1"/>
  <c r="F154" i="8" s="1"/>
  <c r="F180" i="8" s="1"/>
  <c r="D136" i="8"/>
  <c r="F136" i="8" s="1"/>
  <c r="F134" i="8"/>
  <c r="D138" i="8"/>
  <c r="F138" i="8" s="1"/>
  <c r="F135" i="8"/>
  <c r="D137" i="8"/>
  <c r="F137" i="8" s="1"/>
  <c r="D142" i="8"/>
  <c r="F142" i="8" s="1"/>
  <c r="F141" i="8"/>
  <c r="F130" i="8"/>
  <c r="F104" i="8"/>
  <c r="A48" i="8"/>
  <c r="A49" i="8" s="1"/>
  <c r="A50" i="8" s="1"/>
  <c r="A51" i="8" s="1"/>
  <c r="A52" i="8" s="1"/>
  <c r="A53" i="8" s="1"/>
  <c r="A54" i="8" s="1"/>
  <c r="F204" i="7"/>
  <c r="F95" i="7"/>
  <c r="F146" i="7"/>
  <c r="F106" i="7"/>
  <c r="D65" i="7"/>
  <c r="F65" i="7" s="1"/>
  <c r="F74" i="7" s="1"/>
  <c r="D48" i="7"/>
  <c r="F48" i="7" s="1"/>
  <c r="F47" i="7"/>
  <c r="F42" i="7"/>
  <c r="F110" i="6"/>
  <c r="F99" i="6"/>
  <c r="F73" i="6"/>
  <c r="D47" i="6"/>
  <c r="F47" i="6" s="1"/>
  <c r="F46" i="6"/>
  <c r="F16" i="6"/>
  <c r="F30" i="5"/>
  <c r="F16" i="5"/>
  <c r="F30" i="4"/>
  <c r="F81" i="4"/>
  <c r="F79" i="4"/>
  <c r="F137" i="9"/>
  <c r="F23" i="6"/>
  <c r="F30" i="6" s="1"/>
  <c r="F13" i="4"/>
  <c r="F83" i="8"/>
  <c r="F145" i="6"/>
  <c r="F150" i="6" s="1"/>
  <c r="F139" i="5"/>
  <c r="F37" i="4"/>
  <c r="F41" i="4" s="1"/>
  <c r="F137" i="5"/>
  <c r="F82" i="8"/>
  <c r="F79" i="8"/>
  <c r="F93" i="4"/>
  <c r="F9" i="4"/>
  <c r="F78" i="4"/>
  <c r="F96" i="5"/>
  <c r="F46" i="5"/>
  <c r="F159" i="6"/>
  <c r="F24" i="7"/>
  <c r="F31" i="7" s="1"/>
  <c r="F10" i="7"/>
  <c r="F17" i="7" s="1"/>
  <c r="F38" i="8"/>
  <c r="F42" i="8" s="1"/>
  <c r="D48" i="8"/>
  <c r="F48" i="8" s="1"/>
  <c r="F55" i="8" s="1"/>
  <c r="D155" i="7"/>
  <c r="F155" i="7" s="1"/>
  <c r="F176" i="7" s="1"/>
  <c r="F158" i="6"/>
  <c r="D47" i="5"/>
  <c r="F47" i="5" s="1"/>
  <c r="F189" i="6"/>
  <c r="F185" i="6"/>
  <c r="F176" i="6"/>
  <c r="F173" i="6"/>
  <c r="F170" i="6"/>
  <c r="F167" i="6"/>
  <c r="F166" i="6"/>
  <c r="F171" i="6"/>
  <c r="F161" i="6"/>
  <c r="F145" i="8" l="1"/>
  <c r="F96" i="4"/>
  <c r="F55" i="7"/>
  <c r="F54" i="6"/>
  <c r="F54" i="5"/>
  <c r="F16" i="4"/>
  <c r="F93" i="8"/>
  <c r="F142" i="5"/>
  <c r="F157" i="6"/>
  <c r="F168" i="6"/>
  <c r="F175" i="6"/>
  <c r="F177" i="6"/>
  <c r="F188" i="6"/>
  <c r="F205" i="6"/>
  <c r="F160" i="6"/>
  <c r="F169" i="6"/>
  <c r="F204" i="6"/>
  <c r="F180" i="6" l="1"/>
  <c r="F203" i="6"/>
  <c r="F208" i="6" s="1"/>
  <c r="F61" i="5" l="1"/>
  <c r="F64" i="5"/>
  <c r="F73" i="5" l="1"/>
</calcChain>
</file>

<file path=xl/sharedStrings.xml><?xml version="1.0" encoding="utf-8"?>
<sst xmlns="http://schemas.openxmlformats.org/spreadsheetml/2006/main" count="12576" uniqueCount="369">
  <si>
    <t>Alambre No. 14 AWG.</t>
  </si>
  <si>
    <t>m</t>
  </si>
  <si>
    <t>Und</t>
  </si>
  <si>
    <t>ITEM</t>
  </si>
  <si>
    <t>ESPECIFICACIÓN</t>
  </si>
  <si>
    <t>UNIDAD</t>
  </si>
  <si>
    <t>CANTIDAD</t>
  </si>
  <si>
    <t>Amplificador monocanales de UHF</t>
  </si>
  <si>
    <t>COSTO UNITARIO</t>
  </si>
  <si>
    <t>COSTO TOTAL</t>
  </si>
  <si>
    <t xml:space="preserve">Descripción </t>
  </si>
  <si>
    <t>Salida Coaxial Apartamento VIS (4 por apartamento)</t>
  </si>
  <si>
    <t>Salida Coaxial Apartamento VIP</t>
  </si>
  <si>
    <t>Amplificador para TV análoga y FM</t>
  </si>
  <si>
    <t>Antena de FM para la banda II.</t>
  </si>
  <si>
    <t>Materiales</t>
  </si>
  <si>
    <t>Antena de TV para la banda I (VHF).</t>
  </si>
  <si>
    <t>Antena de TV para la banda IV-V (UHF).</t>
  </si>
  <si>
    <t>Armario pared 2000x1000x150 para interior</t>
  </si>
  <si>
    <t>Armario pared 500x700x150 para interior</t>
  </si>
  <si>
    <t>Bandeja Porta Cables tipo malla 30 cm x 5 cm con accesorios</t>
  </si>
  <si>
    <t>Cable Coaxial RG11 tipo Exterior</t>
  </si>
  <si>
    <t>Cable Coaxial RG6 tipo interior</t>
  </si>
  <si>
    <t>Cable eléctrico No. 8 tipo Exterior</t>
  </si>
  <si>
    <t>Cable Multipar 2 pares</t>
  </si>
  <si>
    <t>Cable Multipar 50 pares tipo exterior</t>
  </si>
  <si>
    <t>Cable Multipar 50 pares tipo interior</t>
  </si>
  <si>
    <t>Cable RG6 tipo Interior</t>
  </si>
  <si>
    <t>Cable UTP categoría 6 LSZH</t>
  </si>
  <si>
    <t>Caja 2x4” PVC</t>
  </si>
  <si>
    <t>Caja de Paso tipo A 360 x 360 x 120 cm</t>
  </si>
  <si>
    <t>Caja de Sobreponer en Cielo de Sotano 60x60x20 cm</t>
  </si>
  <si>
    <t>Caja de Terminación de Red (PAU) 30x50x6 cm</t>
  </si>
  <si>
    <t>Cámara de distribución 150x60x80</t>
  </si>
  <si>
    <t>Cámara de distribución 60x60x80</t>
  </si>
  <si>
    <t>Cámara de entrada</t>
  </si>
  <si>
    <t>Carga resistiva de 75 Ohm, para cierre.</t>
  </si>
  <si>
    <t>Soldadura Liquida PVC</t>
  </si>
  <si>
    <t>gal/4</t>
  </si>
  <si>
    <t>Combinador de señales de TV análoga y FM</t>
  </si>
  <si>
    <t>Conector Coaxial RG11 F Macho</t>
  </si>
  <si>
    <t>Conector Coaxial RG6 F Macho</t>
  </si>
  <si>
    <t>Conector RJ45</t>
  </si>
  <si>
    <t>Distribuidor 2 Salidas Coaxial</t>
  </si>
  <si>
    <t>Distribuidor 3 Salidas Coaxial</t>
  </si>
  <si>
    <t>Distribuidor 4 Salidas Coaxial</t>
  </si>
  <si>
    <t>Distribuidor 6 Salidas Coaxial</t>
  </si>
  <si>
    <t>Fuente de alimentación para amplificador de cabecera</t>
  </si>
  <si>
    <t>Gabinete de Piso 100x55x20 cm</t>
  </si>
  <si>
    <t>Gabinete Metalico para Amplificador 45x45x20 cm</t>
  </si>
  <si>
    <t>Grapa EMT 1¼” un Ala</t>
  </si>
  <si>
    <t>Grapa EMT 2” un Ala</t>
  </si>
  <si>
    <t>Grapa EMT 3/4” un Ala</t>
  </si>
  <si>
    <t>Limpiador remov. para PVC (760gr)</t>
  </si>
  <si>
    <t>M. de O. Caja de Paso tipo A</t>
  </si>
  <si>
    <t>M. de O. Caja de Sobreponer en Cielo sótano</t>
  </si>
  <si>
    <t>M. de O. Cámara de distribución 150x60x80</t>
  </si>
  <si>
    <t>M. de O. Cámara de distribución 60x60x80</t>
  </si>
  <si>
    <t>M. de O. Cámara de entrada</t>
  </si>
  <si>
    <t>M. de O. Gabinete para Amplificador</t>
  </si>
  <si>
    <t>gbl</t>
  </si>
  <si>
    <t>M. de O. PAU</t>
  </si>
  <si>
    <t>M. de O. Salida Coaxial</t>
  </si>
  <si>
    <t>M. de O. Salida Configurable</t>
  </si>
  <si>
    <t>M. de O. Salida RJ45 doble</t>
  </si>
  <si>
    <t>Preamplificador de antena</t>
  </si>
  <si>
    <t>Protector de descargas atmosféricas</t>
  </si>
  <si>
    <t>Puente de interconexión.</t>
  </si>
  <si>
    <t>Regleta Telefónica 10 pares</t>
  </si>
  <si>
    <t>Salida Coaxial Muro</t>
  </si>
  <si>
    <t>Salida de sobreponer telefónica RJ45</t>
  </si>
  <si>
    <t>Salida RJ45 doble muro</t>
  </si>
  <si>
    <t>Soporte amplificador de cabecera metálico, con capacidad para módulos y fuente de alimentación.</t>
  </si>
  <si>
    <t>Soporte Bandeja Porta Cables</t>
  </si>
  <si>
    <t>Tapa ciega</t>
  </si>
  <si>
    <t>Un</t>
  </si>
  <si>
    <t>Torre para antena 4,15m con accesorios</t>
  </si>
  <si>
    <t>Tubo EMT 1¼” con accesorios</t>
  </si>
  <si>
    <t>Tubo EMT 2” con accesorios</t>
  </si>
  <si>
    <t>Tubo EMT 3/4” con accesorios</t>
  </si>
  <si>
    <t>Tubo EMT 3” con accesorios</t>
  </si>
  <si>
    <t>Tubo IMC 1½ “J” Invertida</t>
  </si>
  <si>
    <t>Tubo IMC 2” con accesorios</t>
  </si>
  <si>
    <t>Tubo PVC 2” con accesorios</t>
  </si>
  <si>
    <t>Tubo PVC 3” con accesorios</t>
  </si>
  <si>
    <t>Unión Hembra-Hembra Coaxial Conector F</t>
  </si>
  <si>
    <t>Cable Coaxial RG6 tipo Exterior</t>
  </si>
  <si>
    <t>Total</t>
  </si>
  <si>
    <t>Salida RJ45 Apartamento VIS (2 por apartamento)</t>
  </si>
  <si>
    <t>Salida RJ45 Apartamento VIP</t>
  </si>
  <si>
    <t>Salida Configurable Apartamento VIP (2 salidas por Apto)</t>
  </si>
  <si>
    <t>Salida Configurable Apartamento VIS (2 salidas por Apto)</t>
  </si>
  <si>
    <t>PAU Apartamento VIP desde Caja de Paso tipo A (1 por apartamento)</t>
  </si>
  <si>
    <t>PAU Apartamento VIS desde Caja de Paso tipo A (1 por apartamento)</t>
  </si>
  <si>
    <t>Materiales y Obras en Punto Fijo (1 por piso)</t>
  </si>
  <si>
    <t>Materiales y Obras en Torre (1 por Torre) VIP</t>
  </si>
  <si>
    <t>Materiales y Obras en Torre (1 por Torre) VIS</t>
  </si>
  <si>
    <t>SETU</t>
  </si>
  <si>
    <t>Materiales y Obras Red Exterior VIP</t>
  </si>
  <si>
    <t>Salida Coaxial (RG6)  Apartamento (4 por Apto)</t>
  </si>
  <si>
    <t>Materiales y Obras Red Exterior VIS</t>
  </si>
  <si>
    <t>Salida RJ45 Apartamento (2 por Apto)</t>
  </si>
  <si>
    <t>Materiales y Obras Para Salón Social VIS</t>
  </si>
  <si>
    <t>Materiales y Obras Para Salón Social VIP</t>
  </si>
  <si>
    <t>Salida Configurable Apartamento (2 salidas por Apto)</t>
  </si>
  <si>
    <t>PAU Apartamento desde Caja de Paso tipo A (1 por apartamento)</t>
  </si>
  <si>
    <t>Materiales y Obras en Piso Típico (1 por piso)</t>
  </si>
  <si>
    <t>Materiales y Obras en Torre (1 por Torre, primer piso)</t>
  </si>
  <si>
    <t>SETI (1 por torre)</t>
  </si>
  <si>
    <t>SETS (1 por torre)</t>
  </si>
  <si>
    <t>Materiales y Obras Red Exterior</t>
  </si>
  <si>
    <t>Salida Coaxial (RG6)  Apartamento (6 por Apto)</t>
  </si>
  <si>
    <t>Materiales y Obras Para Oficina de Administración y Salón Social</t>
  </si>
  <si>
    <t>Salida Coaxial (RG6)  Apartamento (12 por Apto)</t>
  </si>
  <si>
    <t>Salida RJ45 Apartamento (3 por Apto)</t>
  </si>
  <si>
    <t>Salida RJ45 Apartamento (6 por Apto)</t>
  </si>
  <si>
    <t>Materiales y Obras para Portería</t>
  </si>
  <si>
    <t>Salida Configurable Apartamento (6 salidas por Apto)</t>
  </si>
  <si>
    <t>SETI  (1 por Torre, primer piso)</t>
  </si>
  <si>
    <t>SETS  (1 por Torre, terraza)</t>
  </si>
  <si>
    <t>Materiales y Obras Red hacia el Exterior</t>
  </si>
  <si>
    <t>M. de O. salida Coaxial</t>
  </si>
  <si>
    <t>Materiales y Obras para Hall (1 por Edificio)</t>
  </si>
  <si>
    <t>Pequeño material para SETI, tacos, etc.</t>
  </si>
  <si>
    <t>Pequeño material para SETS, tacos, etc.</t>
  </si>
  <si>
    <t>M. de O. SETS</t>
  </si>
  <si>
    <t>M. de O. SETI</t>
  </si>
  <si>
    <t>M. de O. tendido de Tubo EMT 1¼”</t>
  </si>
  <si>
    <t>M. de O. tendido de Tubo EMT 2”</t>
  </si>
  <si>
    <t>M. de O. tendido de Tubo EMT 3/4”</t>
  </si>
  <si>
    <t>Tubo metálico flexible 2" con accesorios</t>
  </si>
  <si>
    <t>M. de O. tendido de Tubo PVC ½”</t>
  </si>
  <si>
    <t>M. de O. tendido de Tubo PVC 1½”</t>
  </si>
  <si>
    <t>M. de O. tendido de Tubo PVC 3”</t>
  </si>
  <si>
    <t>Salida RJ45 Apartamento Tipico  (2 por Apto)</t>
  </si>
  <si>
    <t>Salida Coaxial (RG6)  Apartamento Tipico (4 por Apto)</t>
  </si>
  <si>
    <t>Salida RJ45 Apartamento Tipico  (1 por Apto)</t>
  </si>
  <si>
    <t>Salida Coaxial (RG6)  Apartamento Tipico (2 por Apto)</t>
  </si>
  <si>
    <t>Cámara de distribución 150x36x80</t>
  </si>
  <si>
    <t>M. de O. Cámara de distribución 150x36x80</t>
  </si>
  <si>
    <t>Salida Coaxial (RG6)  Apartaestudio, local comercial o salón social (2 por Apartaestudio, local comercial o salón social)</t>
  </si>
  <si>
    <t>Salida RJ45 Apartaestudio, local comercial o salón social (1 por Apartaestudio, 3 por local comercial o 1 por salón social)</t>
  </si>
  <si>
    <t>Salida Configurable Apartaestudio, local comercial o salón social  Tipico  (2 salidas por Apartaestudio, 0 por local comercial y 0 por salón social)</t>
  </si>
  <si>
    <t>PAU Apartamento desde Caja de Paso tipo A (1 por apartamento, apartaestudio, local comercial o salón social)</t>
  </si>
  <si>
    <t>Materiales y Obras Red Exterior (1 para toda la copropiedad)</t>
  </si>
  <si>
    <t>Salida Configurable Apartamento Tipico  (2 salida por Apto)</t>
  </si>
  <si>
    <t>Certificación toma coaxial TV-FM</t>
  </si>
  <si>
    <t>Certificación toma UTP categoría 6</t>
  </si>
  <si>
    <t>Amplificador de distribución 36 db para VHF, UHF Y FM</t>
  </si>
  <si>
    <t>M. de O. Gabinete de Piso</t>
  </si>
  <si>
    <t>Tubo PVC ½” con accesorios</t>
  </si>
  <si>
    <t>Tubo PVC 3/4” con accesorios</t>
  </si>
  <si>
    <t>Tubo PVC 1 ½” con accesorios</t>
  </si>
  <si>
    <t>Tablero Piso Techo OSB 1.22x2.44m - 15.1mm Espesor</t>
  </si>
  <si>
    <t>Pequeño material en obras en torre</t>
  </si>
  <si>
    <t xml:space="preserve">M. de O. instalación cableado en torre 5x4 </t>
  </si>
  <si>
    <t xml:space="preserve">Derivador </t>
  </si>
  <si>
    <t>M. de O. tendido de Tubo PVC 3/4"</t>
  </si>
  <si>
    <t>Amplificador de distribución 36 db para VHF, UHF Y FM Alta Potencia</t>
  </si>
  <si>
    <t>M. de O. tendido de Tubo EMT 3”</t>
  </si>
  <si>
    <t>Tubo metálico flexible 1¼” con accesorios</t>
  </si>
  <si>
    <t>M. de O. tendido de Tubo metálico flexible 1¼”</t>
  </si>
  <si>
    <t xml:space="preserve">M. de O. instalación cableado en torre 20x6 </t>
  </si>
  <si>
    <t>Pequeño Material para SETU</t>
  </si>
  <si>
    <t>M de O. SETU</t>
  </si>
  <si>
    <t>Antena de TV para la banda III (VHF).</t>
  </si>
  <si>
    <t>M. de O tendido de cable multipar de 2 pares</t>
  </si>
  <si>
    <t>Cable Coaxial RG6 tipo Exterior 95%</t>
  </si>
  <si>
    <t>Cable Coaxial RG6 tipo interior 95%</t>
  </si>
  <si>
    <t>Cable Multipar 25 pares tipo interior</t>
  </si>
  <si>
    <t>M. de O. instalación cableado en torre  20x10</t>
  </si>
  <si>
    <t>M. de O. tendido de Tubo PVC 2”</t>
  </si>
  <si>
    <t>M. de O. instalación cableado en torre 15x6</t>
  </si>
  <si>
    <t>M. de O. instalación cableado en torre 15x4</t>
  </si>
  <si>
    <t>Grapa EMT 3” doble Ala</t>
  </si>
  <si>
    <t>Materiales y Obras Para Oficina de Administración y Salón Social (1 para el grupo de administración y salón social)</t>
  </si>
  <si>
    <t>Materiales y Obras Para Gimnasio (1 por gimnasio - hay uno en la copropiedad)</t>
  </si>
  <si>
    <t xml:space="preserve">Caja Pvc de 107x 107x 48 mm con tapa suplemento </t>
  </si>
  <si>
    <t xml:space="preserve">M. de O para conectorizacion  </t>
  </si>
  <si>
    <t>Conector SC Fibra Optica Monomodo prepulidos mecanicos</t>
  </si>
  <si>
    <t>Rosetta Optica J428N, Enfrentador SC Sencillo</t>
  </si>
  <si>
    <t>M. de O. Tendido de Fibra Optica Drop</t>
  </si>
  <si>
    <t xml:space="preserve">Fibra Optica Monomodo Tipo  Drop exteriores 2 hilos </t>
  </si>
  <si>
    <t>M. de O. Cámara de distribución 60x60x100</t>
  </si>
  <si>
    <t>Cámara de distribución 60x60x100</t>
  </si>
  <si>
    <t>Bandeja de Fibra Preconectorizada Sc Monomodo 2 unidad de Rack</t>
  </si>
  <si>
    <t>Rack Metalico Abierto de 2,10 m de altura</t>
  </si>
  <si>
    <t>SETU (1 para toda la copropiedad)</t>
  </si>
  <si>
    <t xml:space="preserve">M. de O tendido de fibra Óptica loose tube 48 hilos </t>
  </si>
  <si>
    <t>Fibra Optica Monomodo Loose tube para Exteriores 48 hilos</t>
  </si>
  <si>
    <t>M. de O. Fusiòn de Fibra Optica</t>
  </si>
  <si>
    <t>Terminales Termo-retráctiles, 4 cm, paquete por 50</t>
  </si>
  <si>
    <t xml:space="preserve">M. de O. Caja de empalme mural 48 fusiones </t>
  </si>
  <si>
    <t>Caja de empalme mural para 48 fusiones</t>
  </si>
  <si>
    <t>Fibra Optica Monomodo Tipo DROP para Interiores 2 hilos</t>
  </si>
  <si>
    <t>Salida RJ45 Apartamento VIP (1 por Apto )</t>
  </si>
  <si>
    <t>Salida Coaxial (RG6)  Apartamento VIP (2 por Apto)</t>
  </si>
  <si>
    <t>Salida RJ45 Apartamento VIS (2 por Apto )</t>
  </si>
  <si>
    <t>Salida Coaxial (RG6)  Apartamento VIS (4 por Apto)</t>
  </si>
  <si>
    <t>Materiales y Obras para Portería (1 por portería)</t>
  </si>
  <si>
    <t>Materiales y Obras Para Oficina de Administración y Salón Social (1 para el grupo de oficina y salón social)</t>
  </si>
  <si>
    <t>M. de O. Armado de Rack metalico</t>
  </si>
  <si>
    <t>Unid</t>
  </si>
  <si>
    <t>Materiales y Obras Para Oficina de Administración y Salón Social (1 por el grupo de oficina de administración y salón social)</t>
  </si>
  <si>
    <t>SETS (1 por cada DOS torres)</t>
  </si>
  <si>
    <t>und</t>
  </si>
  <si>
    <t>Materiales y Obras Para Gimnasio (1 por gimnasio -hay uno en la copropiedad)</t>
  </si>
  <si>
    <t>Materiales y Obras para Hall (1 por hall - hay uno por edifcio)</t>
  </si>
  <si>
    <t>Materiales y Obras Para Oficina de Administración y Salón Social (1 para el grupo de oficina de administración y salón social)</t>
  </si>
  <si>
    <t>Materiales y Obras Para Salón Social VIP (1 por salón social)</t>
  </si>
  <si>
    <t>Materiales y Obras Red Exterior VIP (1 para toda la copropiedad)</t>
  </si>
  <si>
    <t>Salida Configurable en cielo Apartamento (1 salidas por Apto o salón social)</t>
  </si>
  <si>
    <t>Salida Coaxial (RG6)  Apartamento VIP (1 por Apto)</t>
  </si>
  <si>
    <t>Materiales y Obras Red Exterior VIS (1 para toda la copropiedad)</t>
  </si>
  <si>
    <t>SETU (1 para toda la toda la copropiedad)</t>
  </si>
  <si>
    <t>Salida Coaxial (RG6)  Apartamento VIS (2 por Apto)</t>
  </si>
  <si>
    <t>Salida Coaxial (RG6)  Apartamento (2 por Apto)</t>
  </si>
  <si>
    <t>Salida Configurable Apartamento (3 salidas por Apto)</t>
  </si>
  <si>
    <t>Salida Coaxial (RG6)  Apartamento (3 por Apto)</t>
  </si>
  <si>
    <t>Materiales y Obras Para Gimnasio (1 por gimnasio - hay uno en toda la copropiedad)</t>
  </si>
  <si>
    <t>Materiales y Obras para Hall (1 por hall - hay uno por Edificio)</t>
  </si>
  <si>
    <t>Tubo EMT ½” con accesorios</t>
  </si>
  <si>
    <t>Salida Coaxial (RG6)  Apartaestudio, local comercial o salón social (1 por Apartaestudio, local comercial o salón social)</t>
  </si>
  <si>
    <t>Salida Configurable en cielo Apartamento (1 salidas por Apto o apartaestudio o salón social o local comercial)</t>
  </si>
  <si>
    <t>Salida Coaxial (RG6)  Apartamento Tipico (1 por Apto)</t>
  </si>
  <si>
    <t>Materiales y Obras Para Oficina de Administración y Salón Social (1 por grupo de administración y salón social)</t>
  </si>
  <si>
    <t>Materiales y Obras Para Oficina de Administración y Salón Social (1 por grupo de oficina de administración y salón social)</t>
  </si>
  <si>
    <t xml:space="preserve"> </t>
  </si>
  <si>
    <t>Materiales y Obras Para Oficina de Administración y Salón Social (1 por salón social)</t>
  </si>
  <si>
    <t>Materiales y Obras Para Gimnasio</t>
  </si>
  <si>
    <t>Precio en dólares calculado para una TRM de $3092 de una cotización en pesos</t>
  </si>
  <si>
    <t>http://www.homecenter.com.co/homecenter-co/product/252344/Union-Coaxial-Rosca-X-6-Und/252344</t>
  </si>
  <si>
    <t>Homecenter. (2017). UNION COAXIAL ROSCA X 6 UND DAIKU - Homecenter.com.co. Retrieved July 17, 2017, from http://www.homecenter.com.co/homecenter-co/product/252344/Union-Coaxial-Rosca-X-6-Und/252344</t>
  </si>
  <si>
    <t>Se incremeta 10% por concepto de accesorios</t>
  </si>
  <si>
    <t>http://www.homecenter.com.co/homecenter-co/product/212500/Tubo-Ducto-db-3-mts-3pulg/212500</t>
  </si>
  <si>
    <t>Homecenter. (2017). SP TUBO DUCTO DB 3 MTS 3pulg - Homecenter.com.co. Retrieved July 17, 2017, from http://www.homecenter.com.co/homecenter-co/product/212500/Tubo-Ducto-db-3-mts-3pulg/212500</t>
  </si>
  <si>
    <t>Inter electricas. (2017). :::INTER ELECTRICAS - Tuberia PVC Conduit::: Retrieved July 17, 2017, from http://www.interelectricas.com.co/subcatego.php?idcategoria=9&amp;idsubcategoria=77&amp;subcategoria=Tuberia PVC Conduit</t>
  </si>
  <si>
    <t>http://www.almacencanaima.com/producto-detalles-id-824-nombre-tubo_conduit_2.htm</t>
  </si>
  <si>
    <t>Canaima. (2017). .. : Almancen Canaima :.. - Tubo Conduit 2&amp;quot; Retrieved July 17, 2017, from http://www.almacencanaima.com/producto-detalles-id-824-nombre-tubo_conduit_2.htm</t>
  </si>
  <si>
    <t>http://transformadores.com.co/product.php?idcategoria=9&amp;idsubcategoria=77&amp;idprodu=161&amp;pronom=Tubo%20PVC%20Conduit%20de%201%201/2%20x%203Mts</t>
  </si>
  <si>
    <t>Inter electricas. (2017). :::INTER ELECTRICAS - Tubo PVC Conduit de 1 1/2 x 3Mts::: Retrieved July 17, 2017, from http://transformadores.com.co/product.php?idcategoria=9&amp;idsubcategoria=77&amp;idprodu=161&amp;pronom=Tubo PVC Conduit de 1 1/2 x 3Mts</t>
  </si>
  <si>
    <t>http://transformadores.com.co/product.php?idcategoria=9&amp;idsubcategoria=77&amp;idprodu=157&amp;pronom=Tubo%20PVC%20Conduit%20de%201/2%20x%203Mts</t>
  </si>
  <si>
    <t>Inter eléctricas. (2017). :::INTER ELECTRICAS - Tubo PVC Conduit de 1/2 x 3Mts::: Retrieved July 17, 2017, from http://transformadores.com.co/product.php?idcategoria=9&amp;idsubcategoria=77&amp;idprodu=157&amp;pronom=Tubo PVC Conduit de 1/2 x 3Mts</t>
  </si>
  <si>
    <t>http://www.felixtorresycia.com/images/LISTAS_DE_PRECIO/ELEIN/Lista_De_Precios_Febrero_2017.pdf</t>
  </si>
  <si>
    <t>LISTA DE PRECIOS ELEIN LTDA. (n.d.). Retrieved from http://www.felixtorresycia.com/images/LISTAS_DE_PRECIO/ELEIN/Lista_De_Precios_Febrero_2017.pdf</t>
  </si>
  <si>
    <t>Tubo metálico flexible 3/4" con accesorios</t>
  </si>
  <si>
    <t>http://transformadores.com.co/CATALOGOS/PORTADA127.htm</t>
  </si>
  <si>
    <t>Tenaris. (2017). Catalogos. Retrieved July 17, 2017, from http://transformadores.com.co/CATALOGOS/PORTADA127.htm</t>
  </si>
  <si>
    <t>https://www.tdtprofesional.com/es/catalogsearch/result/?category_id=0&amp;q=Torreta+175+mm+tramo+superior+de+2%2C5+m</t>
  </si>
  <si>
    <t>TDT. (2017b). TDT Profesional - Tienda online. Retrieved July 17, 2017, from https://www.tdtprofesional.com/es/catalogsearch/result/?category_id=0&amp;q=Torreta+175+mm+tramo+superior+de+2%2C5+m</t>
  </si>
  <si>
    <t>Cotizacion promediada de los proveedores (ENERGITEL ,ALECTRON )</t>
  </si>
  <si>
    <t>http://www.homecenter.com.co/homecenter-co/product/236955/Tapa-Ciega-Ornatto/236955</t>
  </si>
  <si>
    <t>Homecenter. (2017). TAPA CIEGA ORNATTO - Homecenter.com.co. Retrieved July 17, 2017, from http://www.homecenter.com.co/homecenter-co/product/236955/Tapa-Ciega-Ornatto/236955</t>
  </si>
  <si>
    <t>Construcali. (2017). Precios de Materiales de Construccion en Colombia. Retrieved July 17, 2017, from http://construcali.com/analisis/index.php/articulos/insumos/articulos/72</t>
  </si>
  <si>
    <t>Lista de precios proveedor Mecano 2017</t>
  </si>
  <si>
    <t>https://www.tdtprofesional.com/es/cofre-estandar-para-caceceras-t03-t05-10-modulos-alimentacion.html</t>
  </si>
  <si>
    <t>TDT. (2017). Cofre estandar para caceceras T03/T05 (10 módulos + alimentación). Retrieved July 17, 2017, from https://www.tdtprofesional.com/es/cofre-estandar-para-caceceras-t03-t05-10-modulos-alimentacion.html</t>
  </si>
  <si>
    <t>Homecenter. (2017). Soldadura para tuberías y accesorios en pvc Pavco|Cintas |homecenter.com.co. Retrieved July 17, 2017, from http://www.homecenter.com.co/homecenter-co/product/22764/Soldadoura-PVC-1-4Gl-946ml/22764</t>
  </si>
  <si>
    <t>http://articulo.mercadolibre.com.co/MCO-451582576-jack-doble-categoria-6-siemon-incluye-face-plate-promocion-_JM</t>
  </si>
  <si>
    <t>Mercado libre. (2017). Jack Doble Categoría 6 Siemon Incluye Face Plate Promocion - $ 15.000 en Mercado Libre. Retrieved July 17, 2017, from http://articulo.mercadolibre.com.co/MCO-451582576-jack-doble-categoria-6-siemon-incluye-face-plate-promocion-_JM</t>
  </si>
  <si>
    <t>http://www.homecenter.com.co/homecenter-co/product/253698/Toma-Telefonica-con-2-Salidas-Sobreponer/253698</t>
  </si>
  <si>
    <t>Homecenter. (2017b). TOMA TELEFONICA CON 2 SALIDAS SOBREPONER - Homecenter.com.co. Retrieved July 17, 2017, from http://www.homecenter.com.co/homecenter-co/product/253698/Toma-Telefonica-con-2-Salidas-Sobreponer/253698</t>
  </si>
  <si>
    <t>Homecenter. (2017). TOMA COAXIAL BLANCO BOREALE - Homecenter.com.co. Retrieved July 17, 2017, from http://www.homecenter.com.co/homecenter-co/product/144976/Toma-coaxial-blanco-boreale/144976</t>
  </si>
  <si>
    <t>Cotizacion promediada de los proveedores (ENERGITEL ,ALECTRON ,UNIÓN ELÉCTRICA)</t>
  </si>
  <si>
    <t>http://articulo.mercadolibre.com.co/MCO-451590371-regleta-telefonica-de-10-pares-vaselinada-a-presion-_JM</t>
  </si>
  <si>
    <t>Mercadolibre. (2017b). Regleta Telefonica De 10 Pares Vaselinada A Presion - $ 18.000 en Mercado Libre. Retrieved July 17, 2017, from http://articulo.mercadolibre.com.co/MCO-451590371-regleta-telefonica-de-10-pares-vaselinada-a-presion-_JM</t>
  </si>
  <si>
    <t>Cotizacion promediada de los proveedores ( DAGA , ENERGITEL ,ALECTRON ,UNIÓN ELÉCTRICA)</t>
  </si>
  <si>
    <t>https://www.tdtprofesional.com/es/puente-emc-f-enchufable.html</t>
  </si>
  <si>
    <t>TDT. (2017). Puente EMC &amp;quot;F&amp;quot; enchufable. Retrieved July 17, 2017, from https://www.tdtprofesional.com/es/puente-emc-f-enchufable.html</t>
  </si>
  <si>
    <t>https://www.tdtprofesional.com/es/catalogsearch/result/?category_id=0&amp;q=protector+de+descargas+atmosf%C3%A9ricas</t>
  </si>
  <si>
    <t>TDT. (2017). TDT Profesional - Tienda online. Retrieved July 17, 2017, from https://www.tdtprofesional.com/es/catalogsearch/result/?category_id=0&amp;q=protector+de+descargas+atmosféricas</t>
  </si>
  <si>
    <t>http://articulo.mercadolibre.com.co/MCO-449142728-channel-master-cm-7777-titan-2-antena-high-gain-preampl-_JM</t>
  </si>
  <si>
    <t>Mercadolibre. (2017). Channel Master Cm-7777 Titan 2 Antena High Gain Preampl... - $ 383.500 en Mercado Libre. Retrieved July 17, 2017, from http://articulo.mercadolibre.com.co/MCO-449142728-channel-master-cm-7777-titan-2-antena-high-gain-preampl-_JM</t>
  </si>
  <si>
    <t>M. de O. tendido de Tubo metálico flexible 2"</t>
  </si>
  <si>
    <t>M. de O. tendido de Tubo IMC 2"</t>
  </si>
  <si>
    <t>M. de O. tendido de Tubo IMC 1½"</t>
  </si>
  <si>
    <t>Cotizacion promediada de los proveedores (UNIÓN ELÉCTRICA)</t>
  </si>
  <si>
    <t>Homecenter. (2017). Removedor pvc 1/4 galón, Pavco|Cintas |homecenter.com.co. Retrieved July 17, 2017, from http://www.homecenter.com.co/homecenter-co/product/22762/Removedor-PVC-1-4-galon-760gr/22762</t>
  </si>
  <si>
    <t>Lista de precios Proelectricos 2017 Ref: 80-30-EMT</t>
  </si>
  <si>
    <t xml:space="preserve">Lista de precios Soluciones MDS Ref: K-30-25-20                                                  
</t>
  </si>
  <si>
    <t>https://www.tdtprofesional.com/es/fuente-alimentacion-t0x-conmutada-24v-5a-televes-5629.html</t>
  </si>
  <si>
    <t>TDT. (2017). Fuente Alimentación T0X conmutada 24V - 5A Televes 5629. Retrieved July 17, 2017, from https://www.tdtprofesional.com/es/fuente-alimentacion-t0x-conmutada-24v-5a-televes-5629.html</t>
  </si>
  <si>
    <t>Cotizacion promediada de los proveedores (ENERGITEL ,,UNIÓN ELÉCTRICA)</t>
  </si>
  <si>
    <t>https://www.tdtprofesional.com/es/distribuidor-6-salidas-conector-f-5-2300-mhz.html</t>
  </si>
  <si>
    <t>TDT. (2017b). Distribuidor de 6 salidas con conector F 5-2300 MHz. Retrieved July 17, 2017, from https://www.tdtprofesional.com/es/distribuidor-6-salidas-conector-f-5-2300-mhz.html</t>
  </si>
  <si>
    <t>https://www.tdtprofesional.com/es/distribuidor-4-salidas-conector-f-5-2300-mhz.html</t>
  </si>
  <si>
    <t>TDT. (2017). Distribuidor de 4 salidas con conector F 5-2300 MHz. Retrieved July 17, 2017, from https://www.tdtprofesional.com/es/distribuidor-4-salidas-conector-f-5-2300-mhz.html</t>
  </si>
  <si>
    <t>https://www.tdtprofesional.com/es/distribuidor-3-salidas-conector-f-5-2300-mhz.html</t>
  </si>
  <si>
    <t>TDT. (2017b). Distribuidor de 3 salidas con conector F 5-2300 MHz. Retrieved July 17, 2017, from https://www.tdtprofesional.com/es/distribuidor-3-salidas-conector-f-5-2300-mhz.html</t>
  </si>
  <si>
    <t>https://www.tdtprofesional.com/es/distribuidor-2-salidas-conector-f-5-2300-mhz.html</t>
  </si>
  <si>
    <t>TDT. (2017). Distribuidor de 2 salidas con conector F 5-2300 MHz. Retrieved July 17, 2017, from https://www.tdtprofesional.com/es/distribuidor-2-salidas-conector-f-5-2300-mhz.html</t>
  </si>
  <si>
    <t>https://www.amazon.com/Cabletronix-Coaxial-Cable-Single-Value/dp/B01N8VU732/ref=sr_1_151?ie=UTF8&amp;qid=1499572923&amp;sr=8-151&amp;keywords=tap+coaxial</t>
  </si>
  <si>
    <t>Amazon. (n.d.). Amazon.com: Cabletronix Coaxial Cable Tap Single Port 5-1,000 MHz 24 dB Value: Home Audio &amp;amp; Theater. Retrieved July 17, 2017, from https://www.amazon.com/Cabletronix-Coaxial-Cable-Single-Value/dp/B01N8VU732/ref=sr_1_151?ie=UTF8&amp;qid=1499572923&amp;sr=8-151&amp;keywords=tap+coaxial</t>
  </si>
  <si>
    <t>http://www.steren.com.co/catalogo/prod.php?p=588</t>
  </si>
  <si>
    <t>Steren. (2017). Plug blindado RJ45 de 8 contactos, para cable FTP o STP - 301-188 - Steren Colombia. Retrieved July 17, 2017, from http://www.steren.com.co/catalogo/prod.php?p=588</t>
  </si>
  <si>
    <t>http://www.steren.com.co/catalogo/prod.php?f=0&amp;sf=183&amp;c=1496&amp;p=135&amp;desc=conector-macho-tipo-f-para-cable-rg6-con-anillo-largo</t>
  </si>
  <si>
    <t>Steren. (2017). Conector macho tipo “F” para cable RG6, con anillo largo - 200-035 - Steren Colombia. Retrieved July 17, 2017, from http://www.steren.com.co/catalogo/prod.php?f=0&amp;sf=183&amp;c=1496&amp;p=135&amp;desc=conector-macho-tipo-f-para-cable-rg6-con-anillo-largo</t>
  </si>
  <si>
    <t>http://www.cetronic.es/sqlcommerce/disenos/plantilla1/seccion/producto/DetalleProducto.jsp?idIdioma=&amp;idTienda=93&amp;codProducto=012367078&amp;cPath=537</t>
  </si>
  <si>
    <t>Cetronic. (2017). CONECTOR F PARA RG-11 CF-43. Retrieved July 17, 2017, from http://www.cetronic.es/sqlcommerce/disenos/plantilla1/seccion/producto/DetalleProducto.jsp?idIdioma=&amp;idTienda=93&amp;codProducto=012367078&amp;cPath=537</t>
  </si>
  <si>
    <t>https://www.tdtprofesional.com/es/mezclador-terrestre-sat-rf-fi.html</t>
  </si>
  <si>
    <t>TDT. (2017b). Mezclador Terrestre-Sat RF+FI. Retrieved July 17, 2017, from https://www.tdtprofesional.com/es/mezclador-terrestre-sat-rf-fi.html</t>
  </si>
  <si>
    <t>Cotizacion QOS</t>
  </si>
  <si>
    <t>Certificación toma fibra óptica</t>
  </si>
  <si>
    <t>TDT. (2017). Cargas de 75 Ohm para conexión F. Retrieved July 17, 2017, from https://www.tdtprofesional.com/es/cargas-de-75-ohm-para-conexion-f.html</t>
  </si>
  <si>
    <t>http://www.homecenter.com.co/homecenter-co/product/04632/Suplemento-107-x-107-mm-conduit/04632
http://www.homecenter.com.co/homecenter-co/product/04634/Caja-doble-107-x-107-x-48-mm-conduit/04634</t>
  </si>
  <si>
    <t>Homecenter. (2017). Suplemento 107 x 107 mm conduit, Pavco |Tubos y fittings PVC|homecenter.com.co. Retrieved July 17, 2017, from http://www.homecenter.com.co/homecenter-co/product/04632/Suplemento-107-x-107-mm-conduit/04632     Homecenter. (2017a). Caja doble 107 x 107 x 48 mm conduit, Pavco|Cajas|homecenter.com.co. Retrieved July 17, 2017, from http://www.homecenter.com.co/homecenter-co/product/04634/Caja-doble-107-x-107-x-48-mm-conduit/04634</t>
  </si>
  <si>
    <t>http://www.ebay.es/itm/CAJA-DE-EMPALMES-ICT-500-x-300-TELECOMUNICACIONES-ICT-3050-REGISTRO-50x30-/252434658692?hash=item3ac6473584:g:i7MAAOSwEeFVPW9Q</t>
  </si>
  <si>
    <t>ebay. (2017). CAJA DE EMPALMES ICT 500 x 300 TELECOMUNICACIONES ICT 3050 REGISTRO 50x30 | eBay. Retrieved July 17, 2017, from http://www.ebay.es/itm/CAJA-DE-EMPALMES-ICT-500-x-300-TELECOMUNICACIONES-ICT-3050-REGISTRO-50x30-/252434658692?hash=item3ac6473584:g:i7MAAOSwEeFVPW9Q</t>
  </si>
  <si>
    <t>Lista de precios SOLUCIONES MDS diciembre 2016 con ajuste por inflación</t>
  </si>
  <si>
    <t>Cotizacion promediada de los proveedores (,ALECTRON ,UNIÓN ELÉCTRICA)</t>
  </si>
  <si>
    <t>Homecenter. (2017b). PROPACK CAJA 5800 (2x4) X 10 Unid. - Homecenter.com.co. Retrieved July 17, 2017, from http://www.homecenter.com.co/homecenter-co/product/233568/Caja-sencilla-conduit-x-10-unidades/233568</t>
  </si>
  <si>
    <t>Caja 4x2 plástica para toma coaxial</t>
  </si>
  <si>
    <t>http://www.homecenter.com.co/homecenter-co/product/206095/Caja-Sencilla-103x60x45mm-5800-(2X4)-Conduit-Acme/206095</t>
  </si>
  <si>
    <t>Homecenter. (2017). CAJA SENCILLA 103x60x45mm CONDUIT ACME - Homecenter.com.co. Retrieved July 17, 2017, from http://www.homecenter.com.co/homecenter-co/product/206095/Caja-Sencilla-103x60x45mm-5800-(2X4)-Conduit-Acme/206095</t>
  </si>
  <si>
    <t>https://www.rackonline.es/cableado-rj45-cat-6-utp/cable-cat6-utp-caja-305m-gris.html</t>
  </si>
  <si>
    <t>Pedro Escribano, Ingenieria E-Commerce, U. de G., &amp; Rackonline. (2014). Venta de rack y accesorios rack, SAI. Retrieved from https://www.rackonline.es/cableado-rj45-cat-6-utp/cable-cat6-utp-caja-305m-gris.html</t>
  </si>
  <si>
    <t>Igual a Cable Coaxial RG6 tipo interior</t>
  </si>
  <si>
    <t>Amazon.com: 500ft INDOOR OUTDOOR WHITE RG6 COAXIAL CABLE UV COATED PVC JACKET 18AWG SHIELDED PROFESSIONAL GRADE FOR HDTV DIGITAL CABLE HI-DEF SATELLITE COAX BULK PAYOUT REEL IN BOX: Home Audio &amp;amp; Theater. (n.d.). Retrieved July 17, 2017, from https://www.amazon.com/OUTDOOR-COAXIAL-SHIELDED-PROFESSIONAL-SATELLITE/dp/B00TDK97IO/ref=sr_1_3?s=aht&amp;ie=UTF8&amp;qid=1499610925&amp;sr=1-3&amp;keywords=rg6+coaxial+cable+indoor+-rg59</t>
  </si>
  <si>
    <t>http://www.colombia.generadordeprecios.info/obra_nueva/Instalaciones/Audiovisuales/Red_de_cables_de_pares_de_cobre/Cable_de_pares_de_cobre_0_0_0_0_1_1_0.html</t>
  </si>
  <si>
    <t>Precio en Colombia de m  de Cable de pares de cobre. Generador de precios de la construcción. CYPE Ingenieros, S.A. (2017). Retrieved July 17, 2017, from http://www.colombia.generadordeprecios.info/obra_nueva/Instalaciones/Audiovisuales/Red_de_cables_de_pares_de_cobre/Cable_de_pares_de_cobre_0_0_0_0_1_1_0.html</t>
  </si>
  <si>
    <t>http://www.colombia.generadordeprecios.info/obra_nueva/Instalaciones/Audiovisuales/Red_de_cables_de_pares_de_cobre/Cable_de_pares_de_cobre_0_0_1_0_0_3_0.html</t>
  </si>
  <si>
    <t>Precio en Colombia de m  de Cable de pares de cobre. Generador de precios de la construcción. CYPE Ingenieros, S.A. (n.d.). Retrieved July 17, 2017, from http://www.colombia.generadordeprecios.info/obra_nueva/Instalaciones/Audiovisuales/Red_de_cables_de_pares_de_cobre/Cable_de_pares_de_cobre_0_0_0_0_1_3_0.html</t>
  </si>
  <si>
    <t>http://www.colombia.generadordeprecios.info/obra_nueva/Instalaciones/Audiovisuales/Red_de_cables_de_pares_de_cobre/Cable_de_pares_de_cobre.html</t>
  </si>
  <si>
    <t>Generador de precios Colombia. (2017). Precio en Colombia de m  de Cable de pares de cobre. Generador de precios de la construcción. CYPE Ingenieros, S.A. Retrieved July 17, 2017, from http://www.colombia.generadordeprecios.info/obra_nueva/Instalaciones/Audiovisuales/Red_de_cables_de_pares_de_cobre/Cable_de_pares_de_cobre.html</t>
  </si>
  <si>
    <t>http://www.steren.com.co/catalogo/prod.php?f=0&amp;sf=33&amp;c=362&amp;p=3520</t>
  </si>
  <si>
    <t>Alambre telefónico de 2 vías, calibre 18 AWG - TR2X18-100 - Steren Colombia. (n.d.). Retrieved July 17, 2017, from http://www.steren.com.co/catalogo/prod.php?f=0&amp;sf=33&amp;c=362&amp;p=3520</t>
  </si>
  <si>
    <t>http://www.colombia.generadordeprecios.info/obra_nueva/Instalaciones/Audiovisuales/Red_de_cables_de_pares_de_cobre/Cable_de_pares_de_cobre_0_0_0_0_1_3_0.html</t>
  </si>
  <si>
    <t>Cable Multipar 100 pares tipo interior</t>
  </si>
  <si>
    <t>INTER ELECTRICAS - Cable Telefonico Encauchetado de 10 Pares para Uso Exterior Tipo Seco (METRO) ::: (n.d.). Retrieved July 17, 2017, from http://www.interelectricas.com.co/product.php?idcategoria=1&amp;idsubcategoria=37&amp;idprodu=228&amp;pronom=Cable Telefonico Encauchetado de 10 Pares para Uso Exterior Tipo Seco (METRO)</t>
  </si>
  <si>
    <t>Cable multipar 10 pares uso exterior</t>
  </si>
  <si>
    <t>Cotización QOS</t>
  </si>
  <si>
    <t>https://www.amazon.com/COMMSCOPE-500FT-COAXIAL-PROFESSIONAL-PULLBOX/dp/B00C85AR1W/ref=sr_1_19?s=aht&amp;ie=UTF8&amp;qid=1499609995&amp;sr=1-19&amp;keywords=rg6+coaxial+cable+indoor</t>
  </si>
  <si>
    <t>Amazon.com: COMMSCOPE 500FT RG6 COAXIAL CABLE PROFESSIONAL PULLBOX BLACK: Home Audio &amp;amp; Theater. (n.d.). Retrieved July 17, 2017, from https://www.amazon.com/COMMSCOPE-500FT-COAXIAL-PROFESSIONAL-PULLBOX/dp/B00C85AR1W/ref=sr_1_19?s=aht&amp;ie=UTF8&amp;qid=1499609995&amp;sr=1-19&amp;keywords=rg6+coaxial+cable+indoor</t>
  </si>
  <si>
    <t>https://www.amazon.com/OUTDOOR-COAXIAL-SHIELDED-PROFESSIONAL-SATELLITE/dp/B00TDK97IO/ref=sr_1_3?s=aht&amp;ie=UTF8&amp;qid=1499610925&amp;sr=1-3&amp;keywords=rg6+coaxial+cable+indoor+-rg59</t>
  </si>
  <si>
    <t>https://www.amazon.com/Tri-Shield-Underground-Coaxial-Flooded-Digital/dp/B01FUSBSQQ/ref=sr_1_1?s=aht&amp;ie=UTF8&amp;qid=1499609699&amp;sr=1-1&amp;keywords=rg6+coaxial+cable&amp;refinements=p_n_condition-type%3A2224371011</t>
  </si>
  <si>
    <t>Amazon.com: RG11 CABLE 1000 FT roll of Black Tri-Shield Underground Coaxial Drop DIRECT BURIAL Flooded COAX Digital Cabling with GEL ( Indoor / Outdoor ): Home Audio &amp;amp; Theater. (n.d.). Retrieved July 17, 2017, from https://www.amazon.com/Tri-Shield-Underground-Coaxial-Flooded-Digital/dp/B01FUSBSQQ/ref=sr_1_1?s=aht&amp;ie=UTF8&amp;qid=1499609699&amp;sr=1-1&amp;keywords=rg6+coaxial+cable&amp;refinements=p_n_condition-type%3A2224371011</t>
  </si>
  <si>
    <t>Precio de dólares pero de una cotización local con costos de nacionalización.</t>
  </si>
  <si>
    <t>http://www.integratdt.com/armarios-y-racks-19/2-armario-ict-70x50.html</t>
  </si>
  <si>
    <t>ARMARIO ICT 70x50 - IntegraTDT.com. (n.d.). Retrieved July 17, 2017, from http://www.integratdt.com/armarios-y-racks-19/2-armario-ict-70x50.html</t>
  </si>
  <si>
    <t>http://www.integratdt.com/armarios-y-racks-19/910-armario-ict-200x100.html</t>
  </si>
  <si>
    <t>ARMARIO ICT 200x100 - IntegraTDT.com. (n.d.). Retrieved July 17, 2017, from http://www.integratdt.com/armarios-y-racks-19/910-armario-ict-200x100.html</t>
  </si>
  <si>
    <t>http://articulo.mercadolibre.com.co/MCO-446837928-antena-uhf-especial-sitios-dificiles-y-para-tdt-_JM</t>
  </si>
  <si>
    <t>Antena Uhf Especial Sitios Dificiles Y Para Tdt - $ 180.000 en Mercado Libre. (n.d.). Retrieved July 17, 2017, from http://articulo.mercadolibre.com.co/MCO-446837928-antena-uhf-especial-sitios-dificiles-y-para-tdt-_JM</t>
  </si>
  <si>
    <t>http://articulo.mercadolibre.com.co/MCO-451201071-antena-mediasonic-80-millas-de-uhf-vhf-hw-27uv-_JM</t>
  </si>
  <si>
    <t>Antena Mediasonic 80 Millas De Uhf / Vhf (hw-27uv) - $ 153.900 en Mercado Libre. (n.d.). Retrieved July 17, 2017, from http://articulo.mercadolibre.com.co/MCO-451201071-antena-mediasonic-80-millas-de-uhf-vhf-hw-27uv-_JM</t>
  </si>
  <si>
    <t>http://articulo.mercadolibre.com.co/MCO-451201013-antena-1byone-hdtv-70-millas-con-banda-vhfuhf-_JM</t>
  </si>
  <si>
    <t>Antena 1byone Hdtv 70 Millas Con Banda Vhf/uhf - $ 235.900 en Mercado Libre. (n.d.). Retrieved July 17, 2017, from http://articulo.mercadolibre.com.co/MCO-451201013-antena-1byone-hdtv-70-millas-con-banda-vhfuhf-_JM</t>
  </si>
  <si>
    <t>https://www.tdtprofesional.com/es/antena-fm-circular.html</t>
  </si>
  <si>
    <t>Antena Omnidireccional FM circular. (n.d.). Retrieved July 17, 2017, from https://www.tdtprofesional.com/es/antena-fm-circular.html</t>
  </si>
  <si>
    <t>Amplificador multicanal UHF (66 - 69) para canales digitales (TDT). Serie MZB. (n.d.). Retrieved July 17, 2017, from https://www.tdtprofesional.com/es/amplificador-multicanal-uhf-66-69-para-canales-digitales-tdt-serie-mzb.html</t>
  </si>
  <si>
    <t>Amplificador adyacente Monocanal UHF. (n.d.). Retrieved July 14, 2017, from https://www.tdtprofesional.com/es/amplificador-monocanal-uhf-adyacente-50db-120-db.html</t>
  </si>
  <si>
    <t>http://www.steren.com.co/catalogo/prod.php?f=13&amp;sf=161&amp;c=1447&amp;p=1271&amp;desc=amplificador-de-distribucion-para-montaje-en-pared-de-30-db-54-1000-mhz</t>
  </si>
  <si>
    <t>Amplificador de distribución para montaje en pared, de 30 dB, 54-1000 MHz - CA-30/1000 - Steren Colombia. (n.d.). Retrieved July 17, 2017, from http://www.steren.com.co/catalogo/prod.php?f=13&amp;sf=161&amp;c=1447&amp;p=1271&amp;desc=amplificador-de-distribucion-para-montaje-en-pared-de-30-db-54-1000-mhz</t>
  </si>
  <si>
    <t>Amplificador de distribución de 36 dB, para VHF, UHF y FM - TA-36 - Steren Colombia. (n.d.). Retrieved July 14, 2017, from http://www.steren.com.co/catalogo/prod.php?p=3400</t>
  </si>
  <si>
    <t>http://transformadores.com.co/product.php?idcategoria=1&amp;idsubcategoria=69&amp;idprodu=110&amp;pronom=Alambre%20de%20Cobre%20Desnudo%20No.14%20(METRO)</t>
  </si>
  <si>
    <t>INTER ELECTRICAS - Alambre de Cobre Desnudo No.14 (METRO) REF: 8014::: (n.d.). Retrieved July 17, 2017, from http://transformadores.com.co/product.php?idcategoria=1&amp;idsubcategoria=69&amp;idprodu=110&amp;pronom=Alambre de Cobre Desnudo No.14 (METRO)</t>
  </si>
  <si>
    <t>Observaciones Adicionales</t>
  </si>
  <si>
    <t>Ruta archivo guardado de la página en caso de consulta web</t>
  </si>
  <si>
    <t>Referencia APA consulta precio</t>
  </si>
  <si>
    <t>Precio en Euros</t>
  </si>
  <si>
    <t>Precio en dólares sin sobretasa de importación</t>
  </si>
  <si>
    <t>Precio en Dolares con sobre tasa de importación</t>
  </si>
  <si>
    <t>Precio unitario</t>
  </si>
  <si>
    <t>Unidad</t>
  </si>
  <si>
    <t>Descripción</t>
  </si>
  <si>
    <t>EURO</t>
  </si>
  <si>
    <t>Factor de importación:</t>
  </si>
  <si>
    <t>Fecha de la TRM:</t>
  </si>
  <si>
    <t>TRM US dólar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</si>
</sst>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u/>
      <sz val="11"/>
      <color rgb="FF0563C1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0" fillId="0" borderId="0" applyNumberFormat="0" applyFill="0" applyBorder="0" applyAlignment="0" applyProtection="0"/>
  </cellStyleXfs>
  <cellXfs count="56">
    <xf numFmtId="0" fontId="0" fillId="0" borderId="0" xfId="0" applyFont="1" applyAlignment="1"/>
    <xf numFmtId="0" fontId="1" fillId="2" borderId="0" xfId="0" applyFont="1" applyFill="1" applyAlignment="1"/>
    <xf numFmtId="0" fontId="1" fillId="2" borderId="1" xfId="1" applyFont="1" applyFill="1" applyBorder="1" applyAlignment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vertical="center"/>
    </xf>
    <xf numFmtId="164" fontId="4" fillId="2" borderId="0" xfId="2" applyNumberFormat="1" applyFont="1" applyFill="1" applyBorder="1" applyAlignment="1"/>
    <xf numFmtId="3" fontId="4" fillId="2" borderId="0" xfId="2" applyNumberFormat="1" applyFont="1" applyFill="1" applyBorder="1" applyAlignment="1"/>
    <xf numFmtId="0" fontId="4" fillId="2" borderId="0" xfId="2" applyFont="1" applyFill="1" applyBorder="1"/>
    <xf numFmtId="0" fontId="4" fillId="2" borderId="0" xfId="2" applyFont="1" applyFill="1" applyBorder="1" applyAlignment="1">
      <alignment vertical="center" wrapText="1"/>
    </xf>
    <xf numFmtId="164" fontId="4" fillId="2" borderId="0" xfId="2" applyNumberFormat="1" applyFont="1" applyFill="1" applyBorder="1"/>
    <xf numFmtId="0" fontId="4" fillId="2" borderId="1" xfId="2" applyFont="1" applyFill="1" applyBorder="1" applyAlignment="1">
      <alignment vertical="center"/>
    </xf>
    <xf numFmtId="0" fontId="5" fillId="2" borderId="1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vertical="center"/>
    </xf>
    <xf numFmtId="164" fontId="6" fillId="2" borderId="1" xfId="2" applyNumberFormat="1" applyFont="1" applyFill="1" applyBorder="1"/>
    <xf numFmtId="3" fontId="6" fillId="2" borderId="1" xfId="2" applyNumberFormat="1" applyFont="1" applyFill="1" applyBorder="1" applyAlignment="1"/>
    <xf numFmtId="0" fontId="6" fillId="2" borderId="1" xfId="2" applyFont="1" applyFill="1" applyBorder="1"/>
    <xf numFmtId="0" fontId="4" fillId="3" borderId="1" xfId="2" applyFont="1" applyFill="1" applyBorder="1" applyAlignment="1">
      <alignment vertical="center"/>
    </xf>
    <xf numFmtId="3" fontId="1" fillId="2" borderId="1" xfId="2" applyNumberFormat="1" applyFont="1" applyFill="1" applyBorder="1" applyAlignment="1">
      <alignment horizontal="right"/>
    </xf>
    <xf numFmtId="0" fontId="7" fillId="2" borderId="1" xfId="2" applyFont="1" applyFill="1" applyBorder="1"/>
    <xf numFmtId="0" fontId="4" fillId="3" borderId="0" xfId="2" applyFont="1" applyFill="1" applyBorder="1"/>
    <xf numFmtId="3" fontId="7" fillId="2" borderId="1" xfId="2" applyNumberFormat="1" applyFont="1" applyFill="1" applyBorder="1" applyAlignment="1"/>
    <xf numFmtId="0" fontId="4" fillId="2" borderId="1" xfId="2" applyFont="1" applyFill="1" applyBorder="1" applyAlignment="1">
      <alignment horizontal="left" wrapText="1" readingOrder="1"/>
    </xf>
    <xf numFmtId="0" fontId="4" fillId="2" borderId="1" xfId="2" applyFont="1" applyFill="1" applyBorder="1"/>
    <xf numFmtId="2" fontId="7" fillId="2" borderId="1" xfId="2" applyNumberFormat="1" applyFont="1" applyFill="1" applyBorder="1"/>
    <xf numFmtId="0" fontId="4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vertical="center"/>
    </xf>
    <xf numFmtId="3" fontId="4" fillId="2" borderId="1" xfId="2" applyNumberFormat="1" applyFont="1" applyFill="1" applyBorder="1" applyAlignment="1"/>
    <xf numFmtId="0" fontId="1" fillId="2" borderId="1" xfId="2" applyFont="1" applyFill="1" applyBorder="1" applyAlignment="1">
      <alignment vertical="center" wrapText="1"/>
    </xf>
    <xf numFmtId="2" fontId="6" fillId="2" borderId="1" xfId="2" applyNumberFormat="1" applyFont="1" applyFill="1" applyBorder="1"/>
    <xf numFmtId="164" fontId="6" fillId="2" borderId="1" xfId="2" applyNumberFormat="1" applyFont="1" applyFill="1" applyBorder="1" applyAlignment="1"/>
    <xf numFmtId="0" fontId="6" fillId="2" borderId="1" xfId="2" applyFont="1" applyFill="1" applyBorder="1" applyAlignment="1">
      <alignment wrapText="1"/>
    </xf>
    <xf numFmtId="0" fontId="7" fillId="2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wrapText="1"/>
    </xf>
    <xf numFmtId="0" fontId="7" fillId="2" borderId="1" xfId="2" applyFont="1" applyFill="1" applyBorder="1" applyAlignment="1">
      <alignment horizontal="left" vertical="center"/>
    </xf>
    <xf numFmtId="2" fontId="4" fillId="2" borderId="1" xfId="2" applyNumberFormat="1" applyFont="1" applyFill="1" applyBorder="1"/>
    <xf numFmtId="0" fontId="3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vertical="center" wrapText="1"/>
    </xf>
    <xf numFmtId="164" fontId="6" fillId="2" borderId="1" xfId="2" applyNumberFormat="1" applyFont="1" applyFill="1" applyBorder="1" applyAlignment="1">
      <alignment horizontal="right" vertical="top" wrapText="1"/>
    </xf>
    <xf numFmtId="0" fontId="6" fillId="3" borderId="1" xfId="2" applyFont="1" applyFill="1" applyBorder="1"/>
    <xf numFmtId="0" fontId="6" fillId="2" borderId="1" xfId="2" applyFont="1" applyFill="1" applyBorder="1" applyAlignment="1"/>
    <xf numFmtId="2" fontId="6" fillId="3" borderId="1" xfId="2" applyNumberFormat="1" applyFont="1" applyFill="1" applyBorder="1"/>
    <xf numFmtId="0" fontId="4" fillId="3" borderId="1" xfId="2" applyFont="1" applyFill="1" applyBorder="1"/>
    <xf numFmtId="0" fontId="9" fillId="2" borderId="0" xfId="2" applyFont="1" applyFill="1" applyBorder="1" applyAlignment="1">
      <alignment horizontal="left" wrapText="1" readingOrder="1"/>
    </xf>
    <xf numFmtId="0" fontId="9" fillId="2" borderId="1" xfId="2" applyFont="1" applyFill="1" applyBorder="1" applyAlignment="1">
      <alignment horizontal="left" vertical="center" wrapText="1" readingOrder="1"/>
    </xf>
    <xf numFmtId="0" fontId="10" fillId="2" borderId="1" xfId="3" applyFill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/>
    </xf>
    <xf numFmtId="164" fontId="7" fillId="2" borderId="1" xfId="2" applyNumberFormat="1" applyFont="1" applyFill="1" applyBorder="1"/>
    <xf numFmtId="0" fontId="12" fillId="4" borderId="1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 wrapText="1"/>
    </xf>
    <xf numFmtId="164" fontId="12" fillId="4" borderId="1" xfId="2" applyNumberFormat="1" applyFont="1" applyFill="1" applyBorder="1" applyAlignment="1">
      <alignment horizontal="center" vertical="center" wrapText="1"/>
    </xf>
    <xf numFmtId="3" fontId="12" fillId="4" borderId="1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center" wrapText="1"/>
    </xf>
    <xf numFmtId="0" fontId="7" fillId="2" borderId="0" xfId="2" applyFont="1" applyFill="1" applyBorder="1"/>
    <xf numFmtId="164" fontId="7" fillId="2" borderId="0" xfId="2" applyNumberFormat="1" applyFont="1" applyFill="1" applyBorder="1"/>
    <xf numFmtId="3" fontId="7" fillId="2" borderId="0" xfId="2" applyNumberFormat="1" applyFont="1" applyFill="1" applyBorder="1" applyAlignment="1"/>
    <xf numFmtId="14" fontId="7" fillId="2" borderId="1" xfId="2" applyNumberFormat="1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70"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strike val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501650</xdr:colOff>
      <xdr:row>19</xdr:row>
      <xdr:rowOff>177800</xdr:rowOff>
    </xdr:to>
    <xdr:sp macro="" textlink="">
      <xdr:nvSpPr>
        <xdr:cNvPr id="2" name="Autoforma 2">
          <a:extLst>
            <a:ext uri="{FF2B5EF4-FFF2-40B4-BE49-F238E27FC236}">
              <a16:creationId xmlns:a16="http://schemas.microsoft.com/office/drawing/2014/main" id="{B278F33C-C643-4648-BA6E-E67D418B60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6250" cy="379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501650</xdr:colOff>
      <xdr:row>17</xdr:row>
      <xdr:rowOff>177800</xdr:rowOff>
    </xdr:to>
    <xdr:sp macro="" textlink="">
      <xdr:nvSpPr>
        <xdr:cNvPr id="3" name="Autoforma 2">
          <a:extLst>
            <a:ext uri="{FF2B5EF4-FFF2-40B4-BE49-F238E27FC236}">
              <a16:creationId xmlns:a16="http://schemas.microsoft.com/office/drawing/2014/main" id="{963030CE-EF54-4F25-8D88-75A55C7EB9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6250" cy="3416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501650</xdr:colOff>
      <xdr:row>17</xdr:row>
      <xdr:rowOff>177800</xdr:rowOff>
    </xdr:to>
    <xdr:sp macro="" textlink="">
      <xdr:nvSpPr>
        <xdr:cNvPr id="4" name="Autoforma 2">
          <a:extLst>
            <a:ext uri="{FF2B5EF4-FFF2-40B4-BE49-F238E27FC236}">
              <a16:creationId xmlns:a16="http://schemas.microsoft.com/office/drawing/2014/main" id="{100B48CC-0C1B-47AA-95FF-274A14D1FD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6250" cy="3416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501650</xdr:colOff>
      <xdr:row>15</xdr:row>
      <xdr:rowOff>177800</xdr:rowOff>
    </xdr:to>
    <xdr:sp macro="" textlink="">
      <xdr:nvSpPr>
        <xdr:cNvPr id="5" name="Autoforma 2">
          <a:extLst>
            <a:ext uri="{FF2B5EF4-FFF2-40B4-BE49-F238E27FC236}">
              <a16:creationId xmlns:a16="http://schemas.microsoft.com/office/drawing/2014/main" id="{95C6308D-A70B-429A-B421-07B2A16146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016250" cy="3035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dtprofesional.com/es/distribuidor-4-salidas-conector-f-5-2300-mhz.html" TargetMode="External"/><Relationship Id="rId18" Type="http://schemas.openxmlformats.org/officeDocument/2006/relationships/hyperlink" Target="http://transformadores.com.co/CATALOGOS/PORTADA127.htm" TargetMode="External"/><Relationship Id="rId26" Type="http://schemas.openxmlformats.org/officeDocument/2006/relationships/hyperlink" Target="http://www.felixtorresycia.com/images/LISTAS_DE_PRECIO/ELEIN/Lista_De_Precios_Febrero_2017.pdf" TargetMode="External"/><Relationship Id="rId39" Type="http://schemas.openxmlformats.org/officeDocument/2006/relationships/hyperlink" Target="https://www.amazon.com/Tri-Shield-Underground-Coaxial-Flooded-Digital/dp/B01FUSBSQQ/ref=sr_1_1?s=aht&amp;ie=UTF8&amp;qid=1499609699&amp;sr=1-1&amp;keywords=rg6+coaxial+cable&amp;refinements=p_n_condition-type%3A2224371011" TargetMode="External"/><Relationship Id="rId21" Type="http://schemas.openxmlformats.org/officeDocument/2006/relationships/hyperlink" Target="http://transformadores.com.co/CATALOGOS/PORTADA127.htm" TargetMode="External"/><Relationship Id="rId34" Type="http://schemas.openxmlformats.org/officeDocument/2006/relationships/hyperlink" Target="https://www.tdtprofesional.com/es/fuente-alimentacion-t0x-conmutada-24v-5a-televes-5629.html" TargetMode="External"/><Relationship Id="rId42" Type="http://schemas.openxmlformats.org/officeDocument/2006/relationships/hyperlink" Target="https://www.amazon.com/COMMSCOPE-500FT-COAXIAL-PROFESSIONAL-PULLBOX/dp/B00C85AR1W/ref=sr_1_19?s=aht&amp;ie=UTF8&amp;qid=1499609995&amp;sr=1-19&amp;keywords=rg6+coaxial+cable+indoor" TargetMode="External"/><Relationship Id="rId47" Type="http://schemas.openxmlformats.org/officeDocument/2006/relationships/hyperlink" Target="http://www.ebay.es/itm/CAJA-DE-EMPALMES-ICT-500-x-300-TELECOMUNICACIONES-ICT-3050-REGISTRO-50x30-/252434658692?hash=item3ac6473584:g:i7MAAOSwEeFVPW9Q" TargetMode="External"/><Relationship Id="rId50" Type="http://schemas.openxmlformats.org/officeDocument/2006/relationships/hyperlink" Target="http://www.felixtorresycia.com/images/LISTAS_DE_PRECIO/ELEIN/Lista_De_Precios_Febrero_2017.pdf" TargetMode="External"/><Relationship Id="rId7" Type="http://schemas.openxmlformats.org/officeDocument/2006/relationships/hyperlink" Target="https://www.tdtprofesional.com/es/mezclador-terrestre-sat-rf-fi.html" TargetMode="External"/><Relationship Id="rId2" Type="http://schemas.openxmlformats.org/officeDocument/2006/relationships/hyperlink" Target="http://www.steren.com.co/catalogo/prod.php?f=0&amp;sf=33&amp;c=362&amp;p=3520" TargetMode="External"/><Relationship Id="rId16" Type="http://schemas.openxmlformats.org/officeDocument/2006/relationships/hyperlink" Target="https://www.tdtprofesional.com/es/puente-emc-f-enchufable.html" TargetMode="External"/><Relationship Id="rId29" Type="http://schemas.openxmlformats.org/officeDocument/2006/relationships/hyperlink" Target="http://transformadores.com.co/product.php?idcategoria=9&amp;idsubcategoria=77&amp;idprodu=161&amp;pronom=Tubo%20PVC%20Conduit%20de%201%201/2%20x%203Mts" TargetMode="External"/><Relationship Id="rId11" Type="http://schemas.openxmlformats.org/officeDocument/2006/relationships/hyperlink" Target="https://www.tdtprofesional.com/es/distribuidor-2-salidas-conector-f-5-2300-mhz.html" TargetMode="External"/><Relationship Id="rId24" Type="http://schemas.openxmlformats.org/officeDocument/2006/relationships/hyperlink" Target="http://transformadores.com.co/CATALOGOS/PORTADA127.htm" TargetMode="External"/><Relationship Id="rId32" Type="http://schemas.openxmlformats.org/officeDocument/2006/relationships/hyperlink" Target="http://articulo.mercadolibre.com.co/MCO-449142728-channel-master-cm-7777-titan-2-antena-high-gain-preampl-_JM" TargetMode="External"/><Relationship Id="rId37" Type="http://schemas.openxmlformats.org/officeDocument/2006/relationships/hyperlink" Target="http://articulo.mercadolibre.com.co/MCO-451201013-antena-1byone-hdtv-70-millas-con-banda-vhfuhf-_JM" TargetMode="External"/><Relationship Id="rId40" Type="http://schemas.openxmlformats.org/officeDocument/2006/relationships/hyperlink" Target="https://www.amazon.com/COMMSCOPE-500FT-COAXIAL-PROFESSIONAL-PULLBOX/dp/B00C85AR1W/ref=sr_1_19?s=aht&amp;ie=UTF8&amp;qid=1499609995&amp;sr=1-19&amp;keywords=rg6+coaxial+cable+indoor" TargetMode="External"/><Relationship Id="rId45" Type="http://schemas.openxmlformats.org/officeDocument/2006/relationships/hyperlink" Target="http://www.integratdt.com/armarios-y-racks-19/910-armario-ict-200x100.html" TargetMode="External"/><Relationship Id="rId53" Type="http://schemas.openxmlformats.org/officeDocument/2006/relationships/printerSettings" Target="../printerSettings/printerSettings18.bin"/><Relationship Id="rId5" Type="http://schemas.openxmlformats.org/officeDocument/2006/relationships/hyperlink" Target="http://www.colombia.generadordeprecios.info/obra_nueva/Instalaciones/Audiovisuales/Red_de_cables_de_pares_de_cobre/Cable_de_pares_de_cobre_0_0_0_0_1_1_0.html" TargetMode="External"/><Relationship Id="rId10" Type="http://schemas.openxmlformats.org/officeDocument/2006/relationships/hyperlink" Target="http://www.steren.com.co/catalogo/prod.php?p=588" TargetMode="External"/><Relationship Id="rId19" Type="http://schemas.openxmlformats.org/officeDocument/2006/relationships/hyperlink" Target="http://transformadores.com.co/CATALOGOS/PORTADA127.htm" TargetMode="External"/><Relationship Id="rId31" Type="http://schemas.openxmlformats.org/officeDocument/2006/relationships/hyperlink" Target="http://www.steren.com.co/catalogo/prod.php?f=13&amp;sf=161&amp;c=1447&amp;p=1271&amp;desc=amplificador-de-distribucion-para-montaje-en-pared-de-30-db-54-1000-mhz" TargetMode="External"/><Relationship Id="rId44" Type="http://schemas.openxmlformats.org/officeDocument/2006/relationships/hyperlink" Target="http://www.homecenter.com.co/homecenter-co/product/252344/Union-Coaxial-Rosca-X-6-Und/252344" TargetMode="External"/><Relationship Id="rId52" Type="http://schemas.openxmlformats.org/officeDocument/2006/relationships/hyperlink" Target="http://www.homecenter.com.co/homecenter-co/product/212500/Tubo-Ducto-db-3-mts-3pulg/212500" TargetMode="External"/><Relationship Id="rId4" Type="http://schemas.openxmlformats.org/officeDocument/2006/relationships/hyperlink" Target="http://www.colombia.generadordeprecios.info/obra_nueva/Instalaciones/Audiovisuales/Red_de_cables_de_pares_de_cobre/Cable_de_pares_de_cobre_0_0_1_0_0_3_0.html" TargetMode="External"/><Relationship Id="rId9" Type="http://schemas.openxmlformats.org/officeDocument/2006/relationships/hyperlink" Target="http://www.steren.com.co/catalogo/prod.php?f=0&amp;sf=183&amp;c=1496&amp;p=135&amp;desc=conector-macho-tipo-f-para-cable-rg6-con-anillo-largo" TargetMode="External"/><Relationship Id="rId14" Type="http://schemas.openxmlformats.org/officeDocument/2006/relationships/hyperlink" Target="https://www.tdtprofesional.com/es/distribuidor-6-salidas-conector-f-5-2300-mhz.html" TargetMode="External"/><Relationship Id="rId22" Type="http://schemas.openxmlformats.org/officeDocument/2006/relationships/hyperlink" Target="http://transformadores.com.co/CATALOGOS/PORTADA127.htm" TargetMode="External"/><Relationship Id="rId27" Type="http://schemas.openxmlformats.org/officeDocument/2006/relationships/hyperlink" Target="http://www.felixtorresycia.com/images/LISTAS_DE_PRECIO/ELEIN/Lista_De_Precios_Febrero_2017.pdf" TargetMode="External"/><Relationship Id="rId30" Type="http://schemas.openxmlformats.org/officeDocument/2006/relationships/hyperlink" Target="http://www.almacencanaima.com/producto-detalles-id-824-nombre-tubo_conduit_2.htm" TargetMode="External"/><Relationship Id="rId35" Type="http://schemas.openxmlformats.org/officeDocument/2006/relationships/hyperlink" Target="https://www.tdtprofesional.com/es/catalogsearch/result/?category_id=0&amp;q=Torreta+175+mm+tramo+superior+de+2%2C5+m" TargetMode="External"/><Relationship Id="rId43" Type="http://schemas.openxmlformats.org/officeDocument/2006/relationships/hyperlink" Target="http://www.homecenter.com.co/homecenter-co/product/253698/Toma-Telefonica-con-2-Salidas-Sobreponer/253698" TargetMode="External"/><Relationship Id="rId48" Type="http://schemas.openxmlformats.org/officeDocument/2006/relationships/hyperlink" Target="http://transformadores.com.co/product.php?idcategoria=1&amp;idsubcategoria=69&amp;idprodu=110&amp;pronom=Alambre%20de%20Cobre%20Desnudo%20No.14%20(METRO)" TargetMode="External"/><Relationship Id="rId8" Type="http://schemas.openxmlformats.org/officeDocument/2006/relationships/hyperlink" Target="http://www.cetronic.es/sqlcommerce/disenos/plantilla1/seccion/producto/DetalleProducto.jsp?idIdioma=&amp;idTienda=93&amp;codProducto=012367078&amp;cPath=537" TargetMode="External"/><Relationship Id="rId51" Type="http://schemas.openxmlformats.org/officeDocument/2006/relationships/hyperlink" Target="http://www.felixtorresycia.com/images/LISTAS_DE_PRECIO/ELEIN/Lista_De_Precios_Febrero_2017.pdf" TargetMode="External"/><Relationship Id="rId3" Type="http://schemas.openxmlformats.org/officeDocument/2006/relationships/hyperlink" Target="http://www.colombia.generadordeprecios.info/obra_nueva/Instalaciones/Audiovisuales/Red_de_cables_de_pares_de_cobre/Cable_de_pares_de_cobre.html" TargetMode="External"/><Relationship Id="rId12" Type="http://schemas.openxmlformats.org/officeDocument/2006/relationships/hyperlink" Target="https://www.tdtprofesional.com/es/distribuidor-3-salidas-conector-f-5-2300-mhz.html" TargetMode="External"/><Relationship Id="rId17" Type="http://schemas.openxmlformats.org/officeDocument/2006/relationships/hyperlink" Target="http://articulo.mercadolibre.com.co/MCO-451590371-regleta-telefonica-de-10-pares-vaselinada-a-presion-_JM" TargetMode="External"/><Relationship Id="rId25" Type="http://schemas.openxmlformats.org/officeDocument/2006/relationships/hyperlink" Target="http://www.felixtorresycia.com/images/LISTAS_DE_PRECIO/ELEIN/Lista_De_Precios_Febrero_2017.pdf" TargetMode="External"/><Relationship Id="rId33" Type="http://schemas.openxmlformats.org/officeDocument/2006/relationships/hyperlink" Target="https://www.amazon.com/Cabletronix-Coaxial-Cable-Single-Value/dp/B01N8VU732/ref=sr_1_151?ie=UTF8&amp;qid=1499572923&amp;sr=8-151&amp;keywords=tap+coaxial" TargetMode="External"/><Relationship Id="rId38" Type="http://schemas.openxmlformats.org/officeDocument/2006/relationships/hyperlink" Target="http://articulo.mercadolibre.com.co/MCO-451201071-antena-mediasonic-80-millas-de-uhf-vhf-hw-27uv-_JM" TargetMode="External"/><Relationship Id="rId46" Type="http://schemas.openxmlformats.org/officeDocument/2006/relationships/hyperlink" Target="http://www.integratdt.com/armarios-y-racks-19/2-armario-ict-70x50.html" TargetMode="External"/><Relationship Id="rId20" Type="http://schemas.openxmlformats.org/officeDocument/2006/relationships/hyperlink" Target="http://transformadores.com.co/CATALOGOS/PORTADA127.htm" TargetMode="External"/><Relationship Id="rId41" Type="http://schemas.openxmlformats.org/officeDocument/2006/relationships/hyperlink" Target="https://www.amazon.com/OUTDOOR-COAXIAL-SHIELDED-PROFESSIONAL-SATELLITE/dp/B00TDK97IO/ref=sr_1_3?s=aht&amp;ie=UTF8&amp;qid=1499610925&amp;sr=1-3&amp;keywords=rg6+coaxial+cable+indoor+-rg59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://www.colombia.generadordeprecios.info/obra_nueva/Instalaciones/Audiovisuales/Red_de_cables_de_pares_de_cobre/Cable_de_pares_de_cobre_0_0_0_0_1_3_0.html" TargetMode="External"/><Relationship Id="rId6" Type="http://schemas.openxmlformats.org/officeDocument/2006/relationships/hyperlink" Target="http://www.homecenter.com.co/homecenter-co/product/206095/Caja-Sencilla-103x60x45mm-5800-(2X4)-Conduit-Acme/206095" TargetMode="External"/><Relationship Id="rId15" Type="http://schemas.openxmlformats.org/officeDocument/2006/relationships/hyperlink" Target="https://www.tdtprofesional.com/es/catalogsearch/result/?category_id=0&amp;q=protector+de+descargas+atmosf%C3%A9ricas" TargetMode="External"/><Relationship Id="rId23" Type="http://schemas.openxmlformats.org/officeDocument/2006/relationships/hyperlink" Target="http://transformadores.com.co/CATALOGOS/PORTADA127.htm" TargetMode="External"/><Relationship Id="rId28" Type="http://schemas.openxmlformats.org/officeDocument/2006/relationships/hyperlink" Target="http://transformadores.com.co/product.php?idcategoria=9&amp;idsubcategoria=77&amp;idprodu=157&amp;pronom=Tubo%20PVC%20Conduit%20de%201/2%20x%203Mts" TargetMode="External"/><Relationship Id="rId36" Type="http://schemas.openxmlformats.org/officeDocument/2006/relationships/hyperlink" Target="https://www.tdtprofesional.com/es/cofre-estandar-para-caceceras-t03-t05-10-modulos-alimentacion.html" TargetMode="External"/><Relationship Id="rId49" Type="http://schemas.openxmlformats.org/officeDocument/2006/relationships/hyperlink" Target="http://www.felixtorresycia.com/images/LISTAS_DE_PRECIO/ELEIN/Lista_De_Precios_Febrero_201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abSelected="1" topLeftCell="A34" zoomScale="70" zoomScaleNormal="70" workbookViewId="0">
      <selection activeCell="A34" sqref="A1:XFD1048576"/>
    </sheetView>
  </sheetViews>
  <sheetFormatPr baseColWidth="10" defaultColWidth="11.42578125" defaultRowHeight="12.75" x14ac:dyDescent="0.2"/>
  <cols>
    <col min="1" max="1" width="12" style="2" bestFit="1" customWidth="1"/>
    <col min="2" max="2" width="86.42578125" style="2" bestFit="1" customWidth="1"/>
    <col min="3" max="3" width="8.7109375" style="2" bestFit="1" customWidth="1"/>
    <col min="4" max="4" width="11.5703125" style="2" bestFit="1" customWidth="1"/>
    <col min="5" max="5" width="17.7109375" style="2" bestFit="1" customWidth="1"/>
    <col min="6" max="6" width="14.85546875" style="2" bestFit="1" customWidth="1"/>
    <col min="7" max="16384" width="11.42578125" style="1"/>
  </cols>
  <sheetData>
    <row r="1" spans="1:6" s="2" customFormat="1" x14ac:dyDescent="0.2"/>
    <row r="2" spans="1:6" s="2" customFormat="1" x14ac:dyDescent="0.2"/>
    <row r="3" spans="1:6" s="2" customFormat="1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s="2" customFormat="1" x14ac:dyDescent="0.2">
      <c r="A4" s="2" t="s">
        <v>10</v>
      </c>
      <c r="B4" s="2" t="s">
        <v>12</v>
      </c>
    </row>
    <row r="5" spans="1:6" s="2" customFormat="1" x14ac:dyDescent="0.2">
      <c r="A5" s="2">
        <v>1</v>
      </c>
      <c r="B5" s="2" t="s">
        <v>15</v>
      </c>
    </row>
    <row r="6" spans="1:6" s="2" customFormat="1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4" si="1">D6*E6</f>
        <v>192.89100000000002</v>
      </c>
    </row>
    <row r="7" spans="1:6" s="2" customFormat="1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s="2" customFormat="1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s="2" customFormat="1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s="2" customFormat="1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s="2" customFormat="1" x14ac:dyDescent="0.2">
      <c r="A11" s="2">
        <f t="shared" si="0"/>
        <v>1.06</v>
      </c>
      <c r="B11" s="2" t="s">
        <v>29</v>
      </c>
      <c r="C11" s="2" t="s">
        <v>2</v>
      </c>
      <c r="D11" s="2">
        <v>1</v>
      </c>
      <c r="E11" s="2">
        <f>VLOOKUP(B11,'Listado de precios'!$A$5:$C$184,3,0)</f>
        <v>842</v>
      </c>
      <c r="F11" s="2">
        <f t="shared" si="1"/>
        <v>842</v>
      </c>
    </row>
    <row r="12" spans="1:6" s="2" customFormat="1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s="2" customFormat="1" x14ac:dyDescent="0.2">
      <c r="A13" s="2">
        <f t="shared" si="0"/>
        <v>1.08</v>
      </c>
      <c r="B13" s="2" t="s">
        <v>168</v>
      </c>
      <c r="C13" s="2" t="s">
        <v>1</v>
      </c>
      <c r="D13" s="2">
        <f>D8+1</f>
        <v>6</v>
      </c>
      <c r="E13" s="2">
        <f>VLOOKUP(B13,'Listado de precios'!$A$5:$C$184,3,0)</f>
        <v>1329.56</v>
      </c>
      <c r="F13" s="2">
        <f t="shared" si="1"/>
        <v>7977.36</v>
      </c>
    </row>
    <row r="14" spans="1:6" s="2" customFormat="1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s="2" customFormat="1" x14ac:dyDescent="0.2">
      <c r="A15" s="2">
        <f t="shared" si="0"/>
        <v>1.1000000000000001</v>
      </c>
      <c r="B15" s="2" t="s">
        <v>146</v>
      </c>
      <c r="C15" s="2" t="s">
        <v>205</v>
      </c>
      <c r="D15" s="2">
        <v>1</v>
      </c>
      <c r="E15" s="2">
        <f>VLOOKUP(B15,'Listado de precios'!$A$5:$C$184,3,0)</f>
        <v>10000</v>
      </c>
      <c r="F15" s="2">
        <f>E15*D15</f>
        <v>10000</v>
      </c>
    </row>
    <row r="16" spans="1:6" s="2" customFormat="1" x14ac:dyDescent="0.2">
      <c r="E16" s="2" t="s">
        <v>87</v>
      </c>
      <c r="F16" s="2">
        <f>SUM(F6:F15)</f>
        <v>52866.251000000004</v>
      </c>
    </row>
    <row r="17" spans="1:6" s="2" customFormat="1" x14ac:dyDescent="0.2"/>
    <row r="18" spans="1:6" s="2" customFormat="1" x14ac:dyDescent="0.2">
      <c r="A18" s="2" t="s">
        <v>10</v>
      </c>
      <c r="B18" s="2" t="s">
        <v>89</v>
      </c>
    </row>
    <row r="19" spans="1:6" s="2" customFormat="1" x14ac:dyDescent="0.2">
      <c r="A19" s="2">
        <v>2</v>
      </c>
      <c r="B19" s="2" t="s">
        <v>15</v>
      </c>
    </row>
    <row r="20" spans="1:6" s="2" customFormat="1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s="2" customFormat="1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s="2" customFormat="1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s="2" customFormat="1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s="2" customFormat="1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s="2" customFormat="1" x14ac:dyDescent="0.2">
      <c r="A25" s="2">
        <f t="shared" si="2"/>
        <v>2.0599999999999987</v>
      </c>
      <c r="B25" s="2" t="s">
        <v>29</v>
      </c>
      <c r="C25" s="2" t="s">
        <v>2</v>
      </c>
      <c r="D25" s="2">
        <v>1</v>
      </c>
      <c r="E25" s="2">
        <f>VLOOKUP(B25,'Listado de precios'!$A$5:$C$184,3,0)</f>
        <v>842</v>
      </c>
      <c r="F25" s="2">
        <f t="shared" si="3"/>
        <v>842</v>
      </c>
    </row>
    <row r="26" spans="1:6" s="2" customFormat="1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s="2" customFormat="1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s="2" customFormat="1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s="2" customFormat="1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s="2" customFormat="1" x14ac:dyDescent="0.2">
      <c r="E30" s="2" t="s">
        <v>87</v>
      </c>
      <c r="F30" s="2">
        <f>SUM(F20:F29)</f>
        <v>65322.293160000001</v>
      </c>
    </row>
    <row r="31" spans="1:6" s="2" customFormat="1" x14ac:dyDescent="0.2"/>
    <row r="32" spans="1:6" s="2" customFormat="1" x14ac:dyDescent="0.2">
      <c r="A32" s="2" t="s">
        <v>10</v>
      </c>
      <c r="B32" s="2" t="s">
        <v>90</v>
      </c>
    </row>
    <row r="33" spans="1:6" s="2" customFormat="1" x14ac:dyDescent="0.2">
      <c r="A33" s="2">
        <v>3</v>
      </c>
      <c r="B33" s="2" t="s">
        <v>15</v>
      </c>
    </row>
    <row r="34" spans="1:6" s="2" customFormat="1" x14ac:dyDescent="0.2">
      <c r="A34" s="2"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 t="shared" ref="F34:F40" si="4">D34*E34</f>
        <v>192.89100000000002</v>
      </c>
    </row>
    <row r="35" spans="1:6" s="2" customFormat="1" x14ac:dyDescent="0.2">
      <c r="A35" s="2">
        <f t="shared" ref="A35:A40" si="5">A34+0.01</f>
        <v>3.0199999999999996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si="4"/>
        <v>279</v>
      </c>
    </row>
    <row r="36" spans="1:6" s="2" customFormat="1" x14ac:dyDescent="0.2">
      <c r="A36" s="2">
        <f t="shared" si="5"/>
        <v>3.0299999999999994</v>
      </c>
      <c r="B36" s="2" t="s">
        <v>150</v>
      </c>
      <c r="C36" s="2" t="s">
        <v>1</v>
      </c>
      <c r="D36" s="2">
        <v>8</v>
      </c>
      <c r="E36" s="2">
        <f>VLOOKUP(B36,'Listado de precios'!$A$5:$C$184,3,0)</f>
        <v>880</v>
      </c>
      <c r="F36" s="2">
        <f t="shared" si="4"/>
        <v>7040</v>
      </c>
    </row>
    <row r="37" spans="1:6" s="2" customFormat="1" x14ac:dyDescent="0.2">
      <c r="A37" s="2">
        <f t="shared" si="5"/>
        <v>3.0399999999999991</v>
      </c>
      <c r="B37" s="2" t="s">
        <v>131</v>
      </c>
      <c r="C37" s="2" t="s">
        <v>1</v>
      </c>
      <c r="D37" s="2">
        <f>D36</f>
        <v>8</v>
      </c>
      <c r="E37" s="2">
        <f>VLOOKUP(B37,'Listado de precios'!$A$5:$C$184,3,0)</f>
        <v>2167</v>
      </c>
      <c r="F37" s="2">
        <f t="shared" si="4"/>
        <v>17336</v>
      </c>
    </row>
    <row r="38" spans="1:6" s="2" customFormat="1" x14ac:dyDescent="0.2">
      <c r="A38" s="2">
        <f t="shared" si="5"/>
        <v>3.0499999999999989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4"/>
        <v>4200</v>
      </c>
    </row>
    <row r="39" spans="1:6" s="2" customFormat="1" x14ac:dyDescent="0.2">
      <c r="A39" s="2">
        <f t="shared" si="5"/>
        <v>3.0599999999999987</v>
      </c>
      <c r="B39" s="2" t="s">
        <v>29</v>
      </c>
      <c r="C39" s="2" t="s">
        <v>2</v>
      </c>
      <c r="D39" s="2">
        <v>1</v>
      </c>
      <c r="E39" s="2">
        <f>VLOOKUP(B39,'Listado de precios'!$A$5:$C$184,3,0)</f>
        <v>842</v>
      </c>
      <c r="F39" s="2">
        <f t="shared" si="4"/>
        <v>842</v>
      </c>
    </row>
    <row r="40" spans="1:6" s="2" customFormat="1" x14ac:dyDescent="0.2">
      <c r="A40" s="2">
        <f t="shared" si="5"/>
        <v>3.0699999999999985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4"/>
        <v>9630</v>
      </c>
    </row>
    <row r="41" spans="1:6" s="2" customFormat="1" x14ac:dyDescent="0.2">
      <c r="E41" s="2" t="s">
        <v>87</v>
      </c>
      <c r="F41" s="2">
        <f>SUM(F34:F40)</f>
        <v>39519.891000000003</v>
      </c>
    </row>
    <row r="42" spans="1:6" s="2" customFormat="1" x14ac:dyDescent="0.2"/>
    <row r="43" spans="1:6" s="2" customFormat="1" x14ac:dyDescent="0.2">
      <c r="A43" s="2" t="s">
        <v>10</v>
      </c>
      <c r="B43" s="2" t="s">
        <v>92</v>
      </c>
    </row>
    <row r="44" spans="1:6" s="2" customFormat="1" x14ac:dyDescent="0.2">
      <c r="A44" s="2">
        <v>4</v>
      </c>
      <c r="B44" s="2" t="s">
        <v>15</v>
      </c>
    </row>
    <row r="45" spans="1:6" s="2" customFormat="1" x14ac:dyDescent="0.2">
      <c r="A45" s="2">
        <f t="shared" ref="A45:A53" si="6">A44+0.01</f>
        <v>4.01</v>
      </c>
      <c r="B45" s="2" t="s">
        <v>32</v>
      </c>
      <c r="C45" s="2" t="s">
        <v>2</v>
      </c>
      <c r="D45" s="2">
        <v>1</v>
      </c>
      <c r="E45" s="2">
        <f>VLOOKUP(B45,'Listado de precios'!$A$5:$C$184,3,0)</f>
        <v>31887.542999999998</v>
      </c>
      <c r="F45" s="2">
        <f t="shared" ref="F45:F53" si="7">D45*E45</f>
        <v>31887.542999999998</v>
      </c>
    </row>
    <row r="46" spans="1:6" s="2" customFormat="1" x14ac:dyDescent="0.2">
      <c r="A46" s="2">
        <f t="shared" si="6"/>
        <v>4.0199999999999996</v>
      </c>
      <c r="B46" s="2" t="s">
        <v>79</v>
      </c>
      <c r="C46" s="2" t="s">
        <v>1</v>
      </c>
      <c r="D46" s="2">
        <v>8.6999999999999993</v>
      </c>
      <c r="E46" s="2">
        <f>VLOOKUP(B46,'Listado de precios'!$A$5:$C$184,3,0)</f>
        <v>4659</v>
      </c>
      <c r="F46" s="2">
        <f t="shared" si="7"/>
        <v>40533.299999999996</v>
      </c>
    </row>
    <row r="47" spans="1:6" s="2" customFormat="1" x14ac:dyDescent="0.2">
      <c r="A47" s="2">
        <f t="shared" si="6"/>
        <v>4.0299999999999994</v>
      </c>
      <c r="B47" s="2" t="s">
        <v>129</v>
      </c>
      <c r="C47" s="2" t="s">
        <v>1</v>
      </c>
      <c r="D47" s="2">
        <v>8.6999999999999993</v>
      </c>
      <c r="E47" s="2">
        <f>VLOOKUP(B47,'Listado de precios'!$A$5:$C$184,3,0)</f>
        <v>2167</v>
      </c>
      <c r="F47" s="2">
        <f t="shared" si="7"/>
        <v>18852.899999999998</v>
      </c>
    </row>
    <row r="48" spans="1:6" s="2" customFormat="1" x14ac:dyDescent="0.2">
      <c r="A48" s="2">
        <f t="shared" si="6"/>
        <v>4.0399999999999991</v>
      </c>
      <c r="B48" s="2" t="s">
        <v>52</v>
      </c>
      <c r="C48" s="2" t="s">
        <v>2</v>
      </c>
      <c r="D48" s="2">
        <v>9</v>
      </c>
      <c r="E48" s="2">
        <f>VLOOKUP(B48,'Listado de precios'!$A$5:$C$184,3,0)</f>
        <v>165</v>
      </c>
      <c r="F48" s="2">
        <f t="shared" si="7"/>
        <v>1485</v>
      </c>
    </row>
    <row r="49" spans="1:6" s="2" customFormat="1" x14ac:dyDescent="0.2">
      <c r="A49" s="2">
        <f t="shared" si="6"/>
        <v>4.0499999999999989</v>
      </c>
      <c r="B49" s="2" t="s">
        <v>0</v>
      </c>
      <c r="C49" s="2" t="s">
        <v>1</v>
      </c>
      <c r="D49" s="2">
        <v>2.9</v>
      </c>
      <c r="E49" s="2">
        <f>VLOOKUP(B49,'Listado de precios'!$A$5:$C$184,3,0)</f>
        <v>600</v>
      </c>
      <c r="F49" s="2">
        <f t="shared" si="7"/>
        <v>1740</v>
      </c>
    </row>
    <row r="50" spans="1:6" s="2" customFormat="1" x14ac:dyDescent="0.2">
      <c r="A50" s="2">
        <f t="shared" si="6"/>
        <v>4.0599999999999987</v>
      </c>
      <c r="B50" s="2" t="s">
        <v>85</v>
      </c>
      <c r="C50" s="2" t="s">
        <v>2</v>
      </c>
      <c r="D50" s="2">
        <v>1</v>
      </c>
      <c r="E50" s="2">
        <f>VLOOKUP(B50,'Listado de precios'!$A$5:$C$184,3,0)</f>
        <v>2316.6666666666665</v>
      </c>
      <c r="F50" s="2">
        <f t="shared" si="7"/>
        <v>2316.6666666666665</v>
      </c>
    </row>
    <row r="51" spans="1:6" s="2" customFormat="1" x14ac:dyDescent="0.2">
      <c r="A51" s="2">
        <f t="shared" si="6"/>
        <v>4.0699999999999985</v>
      </c>
      <c r="B51" s="2" t="s">
        <v>41</v>
      </c>
      <c r="C51" s="2" t="s">
        <v>2</v>
      </c>
      <c r="D51" s="2">
        <v>3</v>
      </c>
      <c r="E51" s="2">
        <f>VLOOKUP(B51,'Listado de precios'!$A$5:$C$184,3,0)</f>
        <v>1100</v>
      </c>
      <c r="F51" s="2">
        <f t="shared" si="7"/>
        <v>3300</v>
      </c>
    </row>
    <row r="52" spans="1:6" s="2" customFormat="1" x14ac:dyDescent="0.2">
      <c r="A52" s="2">
        <f t="shared" si="6"/>
        <v>4.0799999999999983</v>
      </c>
      <c r="B52" s="2" t="s">
        <v>70</v>
      </c>
      <c r="C52" s="2" t="s">
        <v>2</v>
      </c>
      <c r="D52" s="2">
        <v>1</v>
      </c>
      <c r="E52" s="2">
        <f>VLOOKUP(B52,'Listado de precios'!$A$5:$C$184,3,0)</f>
        <v>9200</v>
      </c>
      <c r="F52" s="2">
        <f t="shared" si="7"/>
        <v>9200</v>
      </c>
    </row>
    <row r="53" spans="1:6" s="2" customFormat="1" x14ac:dyDescent="0.2">
      <c r="A53" s="2">
        <f t="shared" si="6"/>
        <v>4.0899999999999981</v>
      </c>
      <c r="B53" s="2" t="s">
        <v>61</v>
      </c>
      <c r="C53" s="2" t="s">
        <v>2</v>
      </c>
      <c r="D53" s="2">
        <v>1</v>
      </c>
      <c r="E53" s="2">
        <f>VLOOKUP(B53,'Listado de precios'!$A$5:$C$184,3,0)</f>
        <v>19260</v>
      </c>
      <c r="F53" s="2">
        <f t="shared" si="7"/>
        <v>19260</v>
      </c>
    </row>
    <row r="54" spans="1:6" s="2" customFormat="1" x14ac:dyDescent="0.2">
      <c r="E54" s="2" t="s">
        <v>87</v>
      </c>
      <c r="F54" s="2">
        <f>SUM(F45:F53)</f>
        <v>128575.40966666666</v>
      </c>
    </row>
    <row r="55" spans="1:6" s="2" customFormat="1" x14ac:dyDescent="0.2"/>
    <row r="56" spans="1:6" s="2" customFormat="1" x14ac:dyDescent="0.2">
      <c r="A56" s="2" t="s">
        <v>10</v>
      </c>
      <c r="B56" s="2" t="s">
        <v>94</v>
      </c>
    </row>
    <row r="57" spans="1:6" s="2" customFormat="1" x14ac:dyDescent="0.2">
      <c r="A57" s="2">
        <v>5</v>
      </c>
      <c r="B57" s="2" t="s">
        <v>15</v>
      </c>
    </row>
    <row r="58" spans="1:6" s="2" customFormat="1" x14ac:dyDescent="0.2">
      <c r="A58" s="2">
        <v>5.01</v>
      </c>
      <c r="B58" s="2" t="s">
        <v>49</v>
      </c>
      <c r="C58" s="2" t="s">
        <v>2</v>
      </c>
      <c r="D58" s="2">
        <v>1</v>
      </c>
      <c r="E58" s="2">
        <f>VLOOKUP(B58,'Listado de precios'!$A$5:$C$184,3,0)</f>
        <v>147889</v>
      </c>
      <c r="F58" s="2">
        <f>D58*E58</f>
        <v>147889</v>
      </c>
    </row>
    <row r="59" spans="1:6" s="2" customFormat="1" x14ac:dyDescent="0.2">
      <c r="A59" s="2">
        <f t="shared" ref="A59:A72" si="8">A58+0.01</f>
        <v>5.0199999999999996</v>
      </c>
      <c r="B59" s="2" t="s">
        <v>77</v>
      </c>
      <c r="C59" s="2" t="s">
        <v>1</v>
      </c>
      <c r="D59" s="2">
        <v>20.5</v>
      </c>
      <c r="E59" s="2">
        <f>VLOOKUP(B59,'Listado de precios'!$A$5:$C$184,3,0)</f>
        <v>9946</v>
      </c>
      <c r="F59" s="2">
        <f t="shared" ref="F59:F72" si="9">D59*E59</f>
        <v>203893</v>
      </c>
    </row>
    <row r="60" spans="1:6" s="2" customFormat="1" x14ac:dyDescent="0.2">
      <c r="A60" s="2">
        <f t="shared" si="8"/>
        <v>5.0299999999999994</v>
      </c>
      <c r="B60" s="2" t="s">
        <v>127</v>
      </c>
      <c r="C60" s="2" t="s">
        <v>1</v>
      </c>
      <c r="D60" s="2">
        <f>D59</f>
        <v>20.5</v>
      </c>
      <c r="E60" s="2">
        <f>VLOOKUP(B60,'Listado de precios'!$A$5:$C$184,3,0)</f>
        <v>4333</v>
      </c>
      <c r="F60" s="2">
        <f t="shared" si="9"/>
        <v>88826.5</v>
      </c>
    </row>
    <row r="61" spans="1:6" s="2" customFormat="1" x14ac:dyDescent="0.2">
      <c r="A61" s="2">
        <f t="shared" si="8"/>
        <v>5.0399999999999991</v>
      </c>
      <c r="B61" s="2" t="s">
        <v>50</v>
      </c>
      <c r="C61" s="2" t="s">
        <v>2</v>
      </c>
      <c r="D61" s="2">
        <v>21</v>
      </c>
      <c r="E61" s="2">
        <f>VLOOKUP(B61,'Listado de precios'!$A$5:$C$184,3,0)</f>
        <v>560</v>
      </c>
      <c r="F61" s="2">
        <f t="shared" si="9"/>
        <v>11760</v>
      </c>
    </row>
    <row r="62" spans="1:6" s="2" customFormat="1" x14ac:dyDescent="0.2">
      <c r="A62" s="2">
        <f t="shared" si="8"/>
        <v>5.0499999999999989</v>
      </c>
      <c r="B62" s="2" t="s">
        <v>79</v>
      </c>
      <c r="C62" s="2" t="s">
        <v>1</v>
      </c>
      <c r="D62" s="2">
        <v>11.7</v>
      </c>
      <c r="E62" s="2">
        <f>VLOOKUP(B62,'Listado de precios'!$A$5:$C$184,3,0)</f>
        <v>4659</v>
      </c>
      <c r="F62" s="2">
        <f t="shared" si="9"/>
        <v>54510.299999999996</v>
      </c>
    </row>
    <row r="63" spans="1:6" s="2" customFormat="1" x14ac:dyDescent="0.2">
      <c r="A63" s="2">
        <f t="shared" si="8"/>
        <v>5.0599999999999987</v>
      </c>
      <c r="B63" s="2" t="s">
        <v>129</v>
      </c>
      <c r="C63" s="2" t="s">
        <v>1</v>
      </c>
      <c r="D63" s="2">
        <f>D62</f>
        <v>11.7</v>
      </c>
      <c r="E63" s="2">
        <f>VLOOKUP(B63,'Listado de precios'!$A$5:$C$184,3,0)</f>
        <v>2167</v>
      </c>
      <c r="F63" s="2">
        <f t="shared" si="9"/>
        <v>25353.899999999998</v>
      </c>
    </row>
    <row r="64" spans="1:6" s="2" customFormat="1" x14ac:dyDescent="0.2">
      <c r="A64" s="2">
        <f t="shared" si="8"/>
        <v>5.0699999999999985</v>
      </c>
      <c r="B64" s="2" t="s">
        <v>52</v>
      </c>
      <c r="C64" s="2" t="s">
        <v>2</v>
      </c>
      <c r="D64" s="2">
        <v>12</v>
      </c>
      <c r="E64" s="2">
        <f>VLOOKUP(B64,'Listado de precios'!$A$5:$C$184,3,0)</f>
        <v>165</v>
      </c>
      <c r="F64" s="2">
        <f t="shared" si="9"/>
        <v>1980</v>
      </c>
    </row>
    <row r="65" spans="1:6" s="2" customFormat="1" x14ac:dyDescent="0.2">
      <c r="A65" s="2">
        <f t="shared" si="8"/>
        <v>5.0799999999999983</v>
      </c>
      <c r="B65" s="2" t="s">
        <v>30</v>
      </c>
      <c r="C65" s="2" t="s">
        <v>2</v>
      </c>
      <c r="D65" s="2">
        <v>4</v>
      </c>
      <c r="E65" s="2">
        <f>VLOOKUP(B65,'Listado de precios'!$A$5:$C$184,3,0)</f>
        <v>86580</v>
      </c>
      <c r="F65" s="2">
        <f t="shared" si="9"/>
        <v>346320</v>
      </c>
    </row>
    <row r="66" spans="1:6" s="2" customFormat="1" x14ac:dyDescent="0.2">
      <c r="A66" s="2">
        <f t="shared" si="8"/>
        <v>5.0899999999999981</v>
      </c>
      <c r="B66" s="2" t="s">
        <v>0</v>
      </c>
      <c r="C66" s="2" t="s">
        <v>1</v>
      </c>
      <c r="D66" s="2">
        <v>11</v>
      </c>
      <c r="E66" s="2">
        <f>VLOOKUP(B66,'Listado de precios'!$A$5:$C$184,3,0)</f>
        <v>600</v>
      </c>
      <c r="F66" s="2">
        <f t="shared" si="9"/>
        <v>6600</v>
      </c>
    </row>
    <row r="67" spans="1:6" s="2" customFormat="1" x14ac:dyDescent="0.2">
      <c r="A67" s="2">
        <f t="shared" si="8"/>
        <v>5.0999999999999979</v>
      </c>
      <c r="B67" s="2" t="s">
        <v>54</v>
      </c>
      <c r="C67" s="2" t="s">
        <v>2</v>
      </c>
      <c r="D67" s="2">
        <v>4</v>
      </c>
      <c r="E67" s="2">
        <f>VLOOKUP(B67,'Listado de precios'!$A$5:$C$184,3,0)</f>
        <v>8560</v>
      </c>
      <c r="F67" s="2">
        <f t="shared" si="9"/>
        <v>34240</v>
      </c>
    </row>
    <row r="68" spans="1:6" s="2" customFormat="1" x14ac:dyDescent="0.2">
      <c r="A68" s="2">
        <f t="shared" si="8"/>
        <v>5.1099999999999977</v>
      </c>
      <c r="B68" s="2" t="s">
        <v>149</v>
      </c>
      <c r="C68" s="2" t="s">
        <v>2</v>
      </c>
      <c r="D68" s="2">
        <v>1</v>
      </c>
      <c r="E68" s="2">
        <f>VLOOKUP(B68,'Listado de precios'!$A$5:$C$184,3,0)</f>
        <v>8560</v>
      </c>
      <c r="F68" s="2">
        <f t="shared" si="9"/>
        <v>8560</v>
      </c>
    </row>
    <row r="69" spans="1:6" s="2" customFormat="1" x14ac:dyDescent="0.2">
      <c r="A69" s="2">
        <f t="shared" si="8"/>
        <v>5.1199999999999974</v>
      </c>
      <c r="B69" s="2" t="s">
        <v>168</v>
      </c>
      <c r="C69" s="2" t="s">
        <v>1</v>
      </c>
      <c r="D69" s="2">
        <v>64</v>
      </c>
      <c r="E69" s="2">
        <f>VLOOKUP(B69,'Listado de precios'!$A$5:$C$184,3,0)</f>
        <v>1329.56</v>
      </c>
      <c r="F69" s="2">
        <f t="shared" si="9"/>
        <v>85091.839999999997</v>
      </c>
    </row>
    <row r="70" spans="1:6" s="2" customFormat="1" x14ac:dyDescent="0.2">
      <c r="A70" s="2">
        <f t="shared" si="8"/>
        <v>5.1299999999999972</v>
      </c>
      <c r="B70" s="2" t="s">
        <v>41</v>
      </c>
      <c r="C70" s="2" t="s">
        <v>2</v>
      </c>
      <c r="D70" s="2">
        <v>9</v>
      </c>
      <c r="E70" s="2">
        <f>VLOOKUP(B70,'Listado de precios'!$A$5:$C$184,3,0)</f>
        <v>1100</v>
      </c>
      <c r="F70" s="2">
        <f t="shared" si="9"/>
        <v>9900</v>
      </c>
    </row>
    <row r="71" spans="1:6" s="2" customFormat="1" x14ac:dyDescent="0.2">
      <c r="A71" s="2">
        <f t="shared" si="8"/>
        <v>5.139999999999997</v>
      </c>
      <c r="B71" s="2" t="s">
        <v>68</v>
      </c>
      <c r="C71" s="2" t="s">
        <v>2</v>
      </c>
      <c r="D71" s="2">
        <v>1</v>
      </c>
      <c r="E71" s="2">
        <f>VLOOKUP(B71,'Listado de precios'!$A$5:$C$184,3,0)</f>
        <v>18000</v>
      </c>
      <c r="F71" s="2">
        <f t="shared" si="9"/>
        <v>18000</v>
      </c>
    </row>
    <row r="72" spans="1:6" s="2" customFormat="1" x14ac:dyDescent="0.2">
      <c r="A72" s="2">
        <f t="shared" si="8"/>
        <v>5.1499999999999968</v>
      </c>
      <c r="B72" s="2" t="s">
        <v>24</v>
      </c>
      <c r="C72" s="2" t="s">
        <v>1</v>
      </c>
      <c r="D72" s="2">
        <v>32</v>
      </c>
      <c r="E72" s="2">
        <f>VLOOKUP(B72,'Listado de precios'!$A$5:$C$184,3,0)</f>
        <v>1800</v>
      </c>
      <c r="F72" s="2">
        <f t="shared" si="9"/>
        <v>57600</v>
      </c>
    </row>
    <row r="73" spans="1:6" s="2" customFormat="1" x14ac:dyDescent="0.2">
      <c r="E73" s="2" t="s">
        <v>87</v>
      </c>
      <c r="F73" s="2">
        <f>SUM(F58:F72)</f>
        <v>1100524.54</v>
      </c>
    </row>
    <row r="74" spans="1:6" s="2" customFormat="1" x14ac:dyDescent="0.2"/>
    <row r="75" spans="1:6" s="2" customFormat="1" x14ac:dyDescent="0.2">
      <c r="A75" s="2" t="s">
        <v>10</v>
      </c>
      <c r="B75" s="2" t="s">
        <v>95</v>
      </c>
    </row>
    <row r="76" spans="1:6" s="2" customFormat="1" x14ac:dyDescent="0.2">
      <c r="A76" s="2">
        <v>6</v>
      </c>
      <c r="B76" s="2" t="s">
        <v>15</v>
      </c>
    </row>
    <row r="77" spans="1:6" s="2" customFormat="1" x14ac:dyDescent="0.2">
      <c r="A77" s="2">
        <f t="shared" ref="A77:A95" si="10">A76+0.01</f>
        <v>6.01</v>
      </c>
      <c r="B77" s="2" t="s">
        <v>49</v>
      </c>
      <c r="C77" s="2" t="s">
        <v>2</v>
      </c>
      <c r="D77" s="2">
        <v>1</v>
      </c>
      <c r="E77" s="2">
        <f>VLOOKUP(B77,'Listado de precios'!$A$5:$C$184,3,0)</f>
        <v>147889</v>
      </c>
      <c r="F77" s="2">
        <f t="shared" ref="F77:F95" si="11">D77*E77</f>
        <v>147889</v>
      </c>
    </row>
    <row r="78" spans="1:6" s="2" customFormat="1" x14ac:dyDescent="0.2">
      <c r="A78" s="2">
        <f>A77+0.01</f>
        <v>6.02</v>
      </c>
      <c r="B78" s="2" t="s">
        <v>148</v>
      </c>
      <c r="C78" s="2" t="s">
        <v>2</v>
      </c>
      <c r="D78" s="2">
        <f>D77</f>
        <v>1</v>
      </c>
      <c r="E78" s="2">
        <f>VLOOKUP(B78,'Listado de precios'!$A$5:$C$184,3,0)</f>
        <v>510000</v>
      </c>
      <c r="F78" s="2">
        <f>D78*E78</f>
        <v>510000</v>
      </c>
    </row>
    <row r="79" spans="1:6" s="2" customFormat="1" x14ac:dyDescent="0.2">
      <c r="A79" s="2">
        <f>A78+0.01</f>
        <v>6.0299999999999994</v>
      </c>
      <c r="B79" s="2" t="s">
        <v>59</v>
      </c>
      <c r="C79" s="2" t="s">
        <v>2</v>
      </c>
      <c r="D79" s="2">
        <f>D77</f>
        <v>1</v>
      </c>
      <c r="E79" s="2">
        <f>VLOOKUP(B79,'Listado de precios'!$A$5:$C$184,3,0)</f>
        <v>8560</v>
      </c>
      <c r="F79" s="2">
        <f>D79*E79</f>
        <v>8560</v>
      </c>
    </row>
    <row r="80" spans="1:6" s="2" customFormat="1" x14ac:dyDescent="0.2">
      <c r="A80" s="2">
        <f>A79+0.01</f>
        <v>6.0399999999999991</v>
      </c>
      <c r="B80" s="2" t="s">
        <v>78</v>
      </c>
      <c r="C80" s="2" t="s">
        <v>1</v>
      </c>
      <c r="D80" s="2">
        <v>91.2</v>
      </c>
      <c r="E80" s="2">
        <f>VLOOKUP(B80,'Listado de precios'!$A$5:$C$184,3,0)</f>
        <v>14675</v>
      </c>
      <c r="F80" s="2">
        <f t="shared" si="11"/>
        <v>1338360</v>
      </c>
    </row>
    <row r="81" spans="1:6" s="2" customFormat="1" x14ac:dyDescent="0.2">
      <c r="A81" s="2">
        <f t="shared" si="10"/>
        <v>6.0499999999999989</v>
      </c>
      <c r="B81" s="2" t="s">
        <v>128</v>
      </c>
      <c r="C81" s="2" t="s">
        <v>1</v>
      </c>
      <c r="D81" s="2">
        <f>D80</f>
        <v>91.2</v>
      </c>
      <c r="E81" s="2">
        <f>VLOOKUP(B81,'Listado de precios'!$A$5:$C$184,3,0)</f>
        <v>6500</v>
      </c>
      <c r="F81" s="2">
        <f t="shared" si="11"/>
        <v>592800</v>
      </c>
    </row>
    <row r="82" spans="1:6" s="2" customFormat="1" x14ac:dyDescent="0.2">
      <c r="A82" s="2">
        <f t="shared" si="10"/>
        <v>6.0599999999999987</v>
      </c>
      <c r="B82" s="2" t="s">
        <v>51</v>
      </c>
      <c r="C82" s="2" t="s">
        <v>2</v>
      </c>
      <c r="D82" s="2">
        <v>91</v>
      </c>
      <c r="E82" s="2">
        <f>VLOOKUP(B82,'Listado de precios'!$A$5:$C$184,3,0)</f>
        <v>910</v>
      </c>
      <c r="F82" s="2">
        <f t="shared" si="11"/>
        <v>82810</v>
      </c>
    </row>
    <row r="83" spans="1:6" s="2" customFormat="1" x14ac:dyDescent="0.2">
      <c r="A83" s="2">
        <f t="shared" si="10"/>
        <v>6.0699999999999985</v>
      </c>
      <c r="B83" s="2" t="s">
        <v>0</v>
      </c>
      <c r="C83" s="2" t="s">
        <v>1</v>
      </c>
      <c r="D83" s="2">
        <v>19</v>
      </c>
      <c r="E83" s="2">
        <f>VLOOKUP(B83,'Listado de precios'!$A$5:$C$184,3,0)</f>
        <v>600</v>
      </c>
      <c r="F83" s="2">
        <f t="shared" si="11"/>
        <v>11400</v>
      </c>
    </row>
    <row r="84" spans="1:6" s="2" customFormat="1" x14ac:dyDescent="0.2">
      <c r="A84" s="2">
        <f t="shared" si="10"/>
        <v>6.0799999999999983</v>
      </c>
      <c r="B84" s="2" t="s">
        <v>25</v>
      </c>
      <c r="C84" s="2" t="s">
        <v>1</v>
      </c>
      <c r="D84" s="2">
        <v>82</v>
      </c>
      <c r="E84" s="2">
        <f>VLOOKUP(B84,'Listado de precios'!$A$5:$C$184,3,0)</f>
        <v>16918</v>
      </c>
      <c r="F84" s="2">
        <f t="shared" si="11"/>
        <v>1387276</v>
      </c>
    </row>
    <row r="85" spans="1:6" s="2" customFormat="1" x14ac:dyDescent="0.2">
      <c r="A85" s="2">
        <f t="shared" si="10"/>
        <v>6.0899999999999981</v>
      </c>
      <c r="B85" s="2" t="s">
        <v>21</v>
      </c>
      <c r="C85" s="2" t="s">
        <v>1</v>
      </c>
      <c r="D85" s="2">
        <v>72</v>
      </c>
      <c r="E85" s="2">
        <f>VLOOKUP(B85,'Listado de precios'!$A$5:$C$184,3,0)</f>
        <v>2736.42</v>
      </c>
      <c r="F85" s="2">
        <f>D85*E85</f>
        <v>197022.24</v>
      </c>
    </row>
    <row r="86" spans="1:6" s="2" customFormat="1" x14ac:dyDescent="0.2">
      <c r="A86" s="2">
        <f t="shared" si="10"/>
        <v>6.0999999999999979</v>
      </c>
      <c r="B86" s="2" t="s">
        <v>40</v>
      </c>
      <c r="C86" s="2" t="s">
        <v>2</v>
      </c>
      <c r="D86" s="2">
        <v>1</v>
      </c>
      <c r="E86" s="2">
        <f>VLOOKUP(B86,'Listado de precios'!$A$5:$C$184,3,0)</f>
        <v>4765.2171000000008</v>
      </c>
      <c r="F86" s="2">
        <f>D86*E86</f>
        <v>4765.2171000000008</v>
      </c>
    </row>
    <row r="87" spans="1:6" s="2" customFormat="1" x14ac:dyDescent="0.2">
      <c r="A87" s="2">
        <f t="shared" si="10"/>
        <v>6.1099999999999977</v>
      </c>
      <c r="B87" s="2" t="s">
        <v>168</v>
      </c>
      <c r="C87" s="2" t="s">
        <v>1</v>
      </c>
      <c r="D87" s="2">
        <v>32</v>
      </c>
      <c r="E87" s="2">
        <f>VLOOKUP(B87,'Listado de precios'!$A$5:$C$184,3,0)</f>
        <v>1329.56</v>
      </c>
      <c r="F87" s="2">
        <f t="shared" si="11"/>
        <v>42545.919999999998</v>
      </c>
    </row>
    <row r="88" spans="1:6" s="2" customFormat="1" x14ac:dyDescent="0.2">
      <c r="A88" s="2">
        <f t="shared" si="10"/>
        <v>6.1199999999999974</v>
      </c>
      <c r="B88" s="2" t="s">
        <v>41</v>
      </c>
      <c r="C88" s="2" t="s">
        <v>2</v>
      </c>
      <c r="D88" s="2">
        <v>5</v>
      </c>
      <c r="E88" s="2">
        <f>VLOOKUP(B88,'Listado de precios'!$A$5:$C$184,3,0)</f>
        <v>1100</v>
      </c>
      <c r="F88" s="2">
        <f t="shared" si="11"/>
        <v>5500</v>
      </c>
    </row>
    <row r="89" spans="1:6" s="2" customFormat="1" x14ac:dyDescent="0.2">
      <c r="A89" s="2">
        <f t="shared" si="10"/>
        <v>6.1299999999999972</v>
      </c>
      <c r="B89" s="2" t="s">
        <v>46</v>
      </c>
      <c r="C89" s="2" t="s">
        <v>2</v>
      </c>
      <c r="D89" s="2">
        <v>1</v>
      </c>
      <c r="E89" s="2">
        <f>VLOOKUP(B89,'Listado de precios'!$A$5:$C$184,3,0)</f>
        <v>22464.5949</v>
      </c>
      <c r="F89" s="2">
        <f t="shared" si="11"/>
        <v>22464.5949</v>
      </c>
    </row>
    <row r="90" spans="1:6" s="2" customFormat="1" x14ac:dyDescent="0.2">
      <c r="A90" s="2">
        <f t="shared" si="10"/>
        <v>6.139999999999997</v>
      </c>
      <c r="B90" s="2" t="s">
        <v>45</v>
      </c>
      <c r="C90" s="2" t="s">
        <v>2</v>
      </c>
      <c r="D90" s="2">
        <v>4</v>
      </c>
      <c r="E90" s="2">
        <f>VLOOKUP(B90,'Listado de precios'!$A$5:$C$184,3,0)</f>
        <v>8885.5175999999992</v>
      </c>
      <c r="F90" s="2">
        <f t="shared" si="11"/>
        <v>35542.070399999997</v>
      </c>
    </row>
    <row r="91" spans="1:6" s="2" customFormat="1" x14ac:dyDescent="0.2">
      <c r="A91" s="2">
        <f t="shared" si="10"/>
        <v>6.1499999999999968</v>
      </c>
      <c r="B91" s="2" t="s">
        <v>43</v>
      </c>
      <c r="C91" s="2" t="s">
        <v>2</v>
      </c>
      <c r="D91" s="2">
        <v>2</v>
      </c>
      <c r="E91" s="2">
        <f>VLOOKUP(B91,'Listado de precios'!$A$5:$C$184,3,0)</f>
        <v>7201.5686999999989</v>
      </c>
      <c r="F91" s="2">
        <f t="shared" si="11"/>
        <v>14403.137399999998</v>
      </c>
    </row>
    <row r="92" spans="1:6" s="2" customFormat="1" x14ac:dyDescent="0.2">
      <c r="A92" s="2">
        <f t="shared" si="10"/>
        <v>6.1599999999999966</v>
      </c>
      <c r="B92" s="2" t="s">
        <v>34</v>
      </c>
      <c r="C92" s="2" t="s">
        <v>2</v>
      </c>
      <c r="D92" s="2">
        <v>2</v>
      </c>
      <c r="E92" s="2">
        <f>VLOOKUP(B92,'Listado de precios'!$A$5:$C$184,3,0)</f>
        <v>302568</v>
      </c>
      <c r="F92" s="2">
        <f t="shared" si="11"/>
        <v>605136</v>
      </c>
    </row>
    <row r="93" spans="1:6" s="2" customFormat="1" x14ac:dyDescent="0.2">
      <c r="A93" s="2">
        <f t="shared" si="10"/>
        <v>6.1699999999999964</v>
      </c>
      <c r="B93" s="2" t="s">
        <v>57</v>
      </c>
      <c r="C93" s="2" t="s">
        <v>2</v>
      </c>
      <c r="D93" s="2">
        <f>D92</f>
        <v>2</v>
      </c>
      <c r="E93" s="2">
        <f>VLOOKUP(B93,'Listado de precios'!$A$5:$C$184,3,0)</f>
        <v>16050</v>
      </c>
      <c r="F93" s="2">
        <f t="shared" si="11"/>
        <v>32100</v>
      </c>
    </row>
    <row r="94" spans="1:6" s="2" customFormat="1" x14ac:dyDescent="0.2">
      <c r="A94" s="2">
        <f t="shared" si="10"/>
        <v>6.1799999999999962</v>
      </c>
      <c r="B94" s="2" t="s">
        <v>154</v>
      </c>
      <c r="C94" s="2" t="s">
        <v>2</v>
      </c>
      <c r="D94" s="2">
        <v>1</v>
      </c>
      <c r="E94" s="2">
        <f>VLOOKUP(B94,'Listado de precios'!$A$5:$C$184,3,0)</f>
        <v>110000</v>
      </c>
      <c r="F94" s="2">
        <f t="shared" si="11"/>
        <v>110000</v>
      </c>
    </row>
    <row r="95" spans="1:6" s="2" customFormat="1" x14ac:dyDescent="0.2">
      <c r="A95" s="2">
        <f t="shared" si="10"/>
        <v>6.1899999999999959</v>
      </c>
      <c r="B95" s="2" t="s">
        <v>155</v>
      </c>
      <c r="C95" s="2" t="s">
        <v>60</v>
      </c>
      <c r="D95" s="2">
        <v>2</v>
      </c>
      <c r="E95" s="2">
        <f>VLOOKUP(B95,'Listado de precios'!$A$5:$C$184,3,0)</f>
        <v>320000</v>
      </c>
      <c r="F95" s="2">
        <f t="shared" si="11"/>
        <v>640000</v>
      </c>
    </row>
    <row r="96" spans="1:6" s="2" customFormat="1" x14ac:dyDescent="0.2">
      <c r="E96" s="2" t="s">
        <v>87</v>
      </c>
      <c r="F96" s="2">
        <f>SUM(F77:F95)</f>
        <v>5788574.1798</v>
      </c>
    </row>
    <row r="97" spans="1:6" s="2" customFormat="1" x14ac:dyDescent="0.2"/>
    <row r="98" spans="1:6" s="2" customFormat="1" x14ac:dyDescent="0.2">
      <c r="A98" s="2" t="s">
        <v>10</v>
      </c>
      <c r="B98" s="2" t="s">
        <v>97</v>
      </c>
    </row>
    <row r="99" spans="1:6" s="2" customFormat="1" x14ac:dyDescent="0.2">
      <c r="A99" s="2">
        <v>7</v>
      </c>
      <c r="B99" s="2" t="s">
        <v>15</v>
      </c>
    </row>
    <row r="100" spans="1:6" s="2" customFormat="1" x14ac:dyDescent="0.2">
      <c r="A100" s="2">
        <f>A99+0.01</f>
        <v>7.01</v>
      </c>
      <c r="B100" s="2" t="s">
        <v>76</v>
      </c>
      <c r="C100" s="2" t="s">
        <v>2</v>
      </c>
      <c r="D100" s="2">
        <v>1</v>
      </c>
      <c r="E100" s="2">
        <f>VLOOKUP(B100,'Listado de precios'!$A$5:$C$184,3,0)</f>
        <v>522095.81640000001</v>
      </c>
      <c r="F100" s="2">
        <f t="shared" ref="F100:F119" si="12">E100*D100</f>
        <v>522095.81640000001</v>
      </c>
    </row>
    <row r="101" spans="1:6" s="2" customFormat="1" x14ac:dyDescent="0.2">
      <c r="A101" s="2">
        <f t="shared" ref="A101:A127" si="13">A100+0.01</f>
        <v>7.02</v>
      </c>
      <c r="B101" s="2" t="s">
        <v>17</v>
      </c>
      <c r="C101" s="2" t="s">
        <v>2</v>
      </c>
      <c r="D101" s="2">
        <v>1</v>
      </c>
      <c r="E101" s="2">
        <f>VLOOKUP(B101,'Listado de precios'!$A$5:$C$184,3,0)</f>
        <v>180000</v>
      </c>
      <c r="F101" s="2">
        <f t="shared" si="12"/>
        <v>180000</v>
      </c>
    </row>
    <row r="102" spans="1:6" s="2" customFormat="1" x14ac:dyDescent="0.2">
      <c r="A102" s="2">
        <f t="shared" si="13"/>
        <v>7.0299999999999994</v>
      </c>
      <c r="B102" s="2" t="s">
        <v>14</v>
      </c>
      <c r="C102" s="2" t="s">
        <v>2</v>
      </c>
      <c r="D102" s="2">
        <v>1</v>
      </c>
      <c r="E102" s="2">
        <f>VLOOKUP(B102,'Listado de precios'!$A$5:$C$184,3,0)</f>
        <v>65244.062700000002</v>
      </c>
      <c r="F102" s="2">
        <f t="shared" si="12"/>
        <v>65244.062700000002</v>
      </c>
    </row>
    <row r="103" spans="1:6" s="2" customFormat="1" x14ac:dyDescent="0.2">
      <c r="A103" s="2">
        <f t="shared" si="13"/>
        <v>7.0399999999999991</v>
      </c>
      <c r="B103" s="2" t="s">
        <v>165</v>
      </c>
      <c r="C103" s="2" t="s">
        <v>2</v>
      </c>
      <c r="D103" s="2">
        <v>1</v>
      </c>
      <c r="E103" s="2">
        <f>VLOOKUP(B103,'Listado de precios'!$A$5:$C$184,3,0)</f>
        <v>153900</v>
      </c>
      <c r="F103" s="2">
        <f t="shared" si="12"/>
        <v>153900</v>
      </c>
    </row>
    <row r="104" spans="1:6" s="2" customFormat="1" x14ac:dyDescent="0.2">
      <c r="A104" s="2">
        <f t="shared" si="13"/>
        <v>7.0499999999999989</v>
      </c>
      <c r="B104" s="2" t="s">
        <v>16</v>
      </c>
      <c r="C104" s="2" t="s">
        <v>2</v>
      </c>
      <c r="D104" s="2">
        <v>1</v>
      </c>
      <c r="E104" s="2">
        <f>VLOOKUP(B104,'Listado de precios'!$A$5:$C$184,3,0)</f>
        <v>235900</v>
      </c>
      <c r="F104" s="2">
        <f t="shared" si="12"/>
        <v>235900</v>
      </c>
    </row>
    <row r="105" spans="1:6" s="2" customFormat="1" x14ac:dyDescent="0.2">
      <c r="A105" s="2">
        <f t="shared" si="13"/>
        <v>7.0599999999999987</v>
      </c>
      <c r="B105" s="2" t="s">
        <v>66</v>
      </c>
      <c r="C105" s="2" t="s">
        <v>2</v>
      </c>
      <c r="D105" s="2">
        <v>4</v>
      </c>
      <c r="E105" s="2">
        <f>VLOOKUP(B105,'Listado de precios'!$A$5:$C$184,3,0)</f>
        <v>193474.98</v>
      </c>
      <c r="F105" s="2">
        <f t="shared" si="12"/>
        <v>773899.92</v>
      </c>
    </row>
    <row r="106" spans="1:6" s="2" customFormat="1" x14ac:dyDescent="0.2">
      <c r="A106" s="2">
        <f t="shared" si="13"/>
        <v>7.0699999999999985</v>
      </c>
      <c r="B106" s="2" t="s">
        <v>23</v>
      </c>
      <c r="C106" s="2" t="s">
        <v>1</v>
      </c>
      <c r="D106" s="2">
        <v>10</v>
      </c>
      <c r="E106" s="2">
        <f>VLOOKUP(B106,'Listado de precios'!$A$5:$C$184,3,0)</f>
        <v>4126</v>
      </c>
      <c r="F106" s="2">
        <f t="shared" si="12"/>
        <v>41260</v>
      </c>
    </row>
    <row r="107" spans="1:6" s="2" customFormat="1" x14ac:dyDescent="0.2">
      <c r="A107" s="2">
        <f t="shared" si="13"/>
        <v>7.0799999999999983</v>
      </c>
      <c r="B107" s="2" t="s">
        <v>81</v>
      </c>
      <c r="C107" s="2" t="s">
        <v>1</v>
      </c>
      <c r="D107" s="2">
        <v>2</v>
      </c>
      <c r="E107" s="2">
        <f>VLOOKUP(B107,'Listado de precios'!$A$5:$C$184,3,0)</f>
        <v>20711</v>
      </c>
      <c r="F107" s="2">
        <f t="shared" si="12"/>
        <v>41422</v>
      </c>
    </row>
    <row r="108" spans="1:6" s="2" customFormat="1" x14ac:dyDescent="0.2">
      <c r="A108" s="2">
        <f t="shared" si="13"/>
        <v>7.0899999999999981</v>
      </c>
      <c r="B108" s="2" t="s">
        <v>65</v>
      </c>
      <c r="C108" s="2" t="s">
        <v>2</v>
      </c>
      <c r="D108" s="2">
        <v>4</v>
      </c>
      <c r="E108" s="2">
        <f>VLOOKUP(B108,'Listado de precios'!$A$5:$C$184,3,0)</f>
        <v>383500</v>
      </c>
      <c r="F108" s="2">
        <f t="shared" si="12"/>
        <v>1534000</v>
      </c>
    </row>
    <row r="109" spans="1:6" s="2" customFormat="1" x14ac:dyDescent="0.2">
      <c r="A109" s="2">
        <f t="shared" si="13"/>
        <v>7.0999999999999979</v>
      </c>
      <c r="B109" s="2" t="s">
        <v>153</v>
      </c>
      <c r="C109" s="2" t="s">
        <v>2</v>
      </c>
      <c r="D109" s="2">
        <v>1</v>
      </c>
      <c r="E109" s="2">
        <f>VLOOKUP(B109,'Listado de precios'!$A$5:$C$184,3,0)</f>
        <v>54900</v>
      </c>
      <c r="F109" s="2">
        <f t="shared" si="12"/>
        <v>54900</v>
      </c>
    </row>
    <row r="110" spans="1:6" s="2" customFormat="1" ht="25.5" customHeight="1" x14ac:dyDescent="0.2">
      <c r="A110" s="2">
        <f t="shared" si="13"/>
        <v>7.1099999999999977</v>
      </c>
      <c r="B110" s="2" t="s">
        <v>72</v>
      </c>
      <c r="C110" s="2" t="s">
        <v>2</v>
      </c>
      <c r="D110" s="2">
        <v>1</v>
      </c>
      <c r="E110" s="2">
        <f>VLOOKUP(B110,'Listado de precios'!$A$5:$C$184,3,0)</f>
        <v>229984.4253</v>
      </c>
      <c r="F110" s="2">
        <f t="shared" si="12"/>
        <v>229984.4253</v>
      </c>
    </row>
    <row r="111" spans="1:6" s="2" customFormat="1" x14ac:dyDescent="0.2">
      <c r="A111" s="2">
        <f t="shared" si="13"/>
        <v>7.1199999999999974</v>
      </c>
      <c r="B111" s="2" t="s">
        <v>67</v>
      </c>
      <c r="C111" s="2" t="s">
        <v>2</v>
      </c>
      <c r="D111" s="2">
        <v>12</v>
      </c>
      <c r="E111" s="2">
        <f>VLOOKUP(B111,'Listado de precios'!$A$5:$C$184,3,0)</f>
        <v>6055.0502999999999</v>
      </c>
      <c r="F111" s="2">
        <f t="shared" si="12"/>
        <v>72660.603600000002</v>
      </c>
    </row>
    <row r="112" spans="1:6" s="2" customFormat="1" x14ac:dyDescent="0.2">
      <c r="A112" s="2">
        <f t="shared" si="13"/>
        <v>7.1299999999999972</v>
      </c>
      <c r="B112" s="2" t="s">
        <v>36</v>
      </c>
      <c r="C112" s="2" t="s">
        <v>2</v>
      </c>
      <c r="D112" s="2">
        <v>1</v>
      </c>
      <c r="E112" s="2">
        <f>VLOOKUP(B112,'Listado de precios'!$A$5:$C$184,3,0)</f>
        <v>2400.5229000000004</v>
      </c>
      <c r="F112" s="2">
        <f t="shared" si="12"/>
        <v>2400.5229000000004</v>
      </c>
    </row>
    <row r="113" spans="1:6" s="2" customFormat="1" x14ac:dyDescent="0.2">
      <c r="A113" s="2">
        <f t="shared" si="13"/>
        <v>7.139999999999997</v>
      </c>
      <c r="B113" s="2" t="s">
        <v>47</v>
      </c>
      <c r="C113" s="2" t="s">
        <v>2</v>
      </c>
      <c r="D113" s="2">
        <v>1</v>
      </c>
      <c r="E113" s="2">
        <f>VLOOKUP(B113,'Listado de precios'!$A$5:$C$184,3,0)</f>
        <v>635242.85100000002</v>
      </c>
      <c r="F113" s="2">
        <f t="shared" si="12"/>
        <v>635242.85100000002</v>
      </c>
    </row>
    <row r="114" spans="1:6" s="2" customFormat="1" x14ac:dyDescent="0.2">
      <c r="A114" s="2">
        <f t="shared" si="13"/>
        <v>7.1499999999999968</v>
      </c>
      <c r="B114" s="2" t="s">
        <v>7</v>
      </c>
      <c r="C114" s="2" t="s">
        <v>2</v>
      </c>
      <c r="D114" s="2">
        <v>6</v>
      </c>
      <c r="E114" s="2">
        <f>VLOOKUP(B114,'Listado de precios'!$A$5:$C$184,3,0)</f>
        <v>245820.7107</v>
      </c>
      <c r="F114" s="2">
        <f t="shared" si="12"/>
        <v>1474924.2642000001</v>
      </c>
    </row>
    <row r="115" spans="1:6" s="2" customFormat="1" x14ac:dyDescent="0.2">
      <c r="A115" s="2">
        <f t="shared" si="13"/>
        <v>7.1599999999999966</v>
      </c>
      <c r="B115" s="2" t="s">
        <v>39</v>
      </c>
      <c r="C115" s="2" t="s">
        <v>2</v>
      </c>
      <c r="D115" s="2">
        <v>1</v>
      </c>
      <c r="E115" s="2">
        <f>VLOOKUP(B115,'Listado de precios'!$A$5:$C$184,3,0)</f>
        <v>2400.5229000000004</v>
      </c>
      <c r="F115" s="2">
        <f t="shared" si="12"/>
        <v>2400.5229000000004</v>
      </c>
    </row>
    <row r="116" spans="1:6" s="2" customFormat="1" x14ac:dyDescent="0.2">
      <c r="A116" s="2">
        <f t="shared" si="13"/>
        <v>7.1699999999999964</v>
      </c>
      <c r="B116" s="2" t="s">
        <v>13</v>
      </c>
      <c r="C116" s="2" t="s">
        <v>2</v>
      </c>
      <c r="D116" s="2">
        <v>1</v>
      </c>
      <c r="E116" s="2">
        <f>VLOOKUP(B116,'Listado de precios'!$A$5:$C$184,3,0)</f>
        <v>198455.16930000004</v>
      </c>
      <c r="F116" s="2">
        <f t="shared" si="12"/>
        <v>198455.16930000004</v>
      </c>
    </row>
    <row r="117" spans="1:6" s="2" customFormat="1" x14ac:dyDescent="0.2">
      <c r="A117" s="2">
        <f t="shared" si="13"/>
        <v>7.1799999999999962</v>
      </c>
      <c r="B117" s="2" t="s">
        <v>45</v>
      </c>
      <c r="C117" s="2" t="s">
        <v>2</v>
      </c>
      <c r="D117" s="2">
        <v>2</v>
      </c>
      <c r="E117" s="2">
        <f>VLOOKUP(B117,'Listado de precios'!$A$5:$C$184,3,0)</f>
        <v>8885.5175999999992</v>
      </c>
      <c r="F117" s="2">
        <f t="shared" si="12"/>
        <v>17771.035199999998</v>
      </c>
    </row>
    <row r="118" spans="1:6" s="2" customFormat="1" x14ac:dyDescent="0.2">
      <c r="A118" s="2">
        <f t="shared" si="13"/>
        <v>7.1899999999999959</v>
      </c>
      <c r="B118" s="2" t="s">
        <v>46</v>
      </c>
      <c r="C118" s="2" t="s">
        <v>2</v>
      </c>
      <c r="D118" s="2">
        <v>1</v>
      </c>
      <c r="E118" s="2">
        <f>VLOOKUP(B118,'Listado de precios'!$A$5:$C$184,3,0)</f>
        <v>22464.5949</v>
      </c>
      <c r="F118" s="2">
        <f t="shared" si="12"/>
        <v>22464.5949</v>
      </c>
    </row>
    <row r="119" spans="1:6" s="2" customFormat="1" x14ac:dyDescent="0.2">
      <c r="A119" s="2">
        <f t="shared" si="13"/>
        <v>7.1999999999999957</v>
      </c>
      <c r="B119" s="2" t="s">
        <v>40</v>
      </c>
      <c r="C119" s="2" t="s">
        <v>2</v>
      </c>
      <c r="D119" s="2">
        <v>12</v>
      </c>
      <c r="E119" s="2">
        <f>VLOOKUP(B119,'Listado de precios'!$A$5:$C$184,3,0)</f>
        <v>4765.2171000000008</v>
      </c>
      <c r="F119" s="2">
        <f t="shared" si="12"/>
        <v>57182.605200000005</v>
      </c>
    </row>
    <row r="120" spans="1:6" s="2" customFormat="1" x14ac:dyDescent="0.2">
      <c r="A120" s="2">
        <f t="shared" si="13"/>
        <v>7.2099999999999955</v>
      </c>
      <c r="B120" s="2" t="s">
        <v>73</v>
      </c>
      <c r="C120" s="2" t="s">
        <v>2</v>
      </c>
      <c r="D120" s="2">
        <v>12</v>
      </c>
      <c r="E120" s="2">
        <f>VLOOKUP(B120,'Listado de precios'!$A$5:$C$184,3,0)</f>
        <v>11996</v>
      </c>
      <c r="F120" s="2">
        <f>E120*D120</f>
        <v>143952</v>
      </c>
    </row>
    <row r="121" spans="1:6" s="2" customFormat="1" x14ac:dyDescent="0.2">
      <c r="A121" s="2">
        <f t="shared" si="13"/>
        <v>7.2199999999999953</v>
      </c>
      <c r="B121" s="2" t="s">
        <v>20</v>
      </c>
      <c r="C121" s="2" t="s">
        <v>1</v>
      </c>
      <c r="D121" s="2">
        <v>8</v>
      </c>
      <c r="E121" s="2">
        <f>VLOOKUP(B121,'Listado de precios'!$A$5:$C$184,3,0)</f>
        <v>69389</v>
      </c>
      <c r="F121" s="2">
        <f>E121*D121</f>
        <v>555112</v>
      </c>
    </row>
    <row r="122" spans="1:6" s="2" customFormat="1" x14ac:dyDescent="0.2">
      <c r="A122" s="2">
        <f t="shared" si="13"/>
        <v>7.2299999999999951</v>
      </c>
      <c r="B122" s="2" t="s">
        <v>68</v>
      </c>
      <c r="C122" s="2" t="s">
        <v>2</v>
      </c>
      <c r="D122" s="2">
        <v>61</v>
      </c>
      <c r="E122" s="2">
        <f>VLOOKUP(B122,'Listado de precios'!$A$5:$C$184,3,0)</f>
        <v>18000</v>
      </c>
      <c r="F122" s="2">
        <f t="shared" ref="F122:F127" si="14">E122*D122</f>
        <v>1098000</v>
      </c>
    </row>
    <row r="123" spans="1:6" s="2" customFormat="1" x14ac:dyDescent="0.2">
      <c r="A123" s="2">
        <f t="shared" si="13"/>
        <v>7.2399999999999949</v>
      </c>
      <c r="B123" s="2" t="s">
        <v>18</v>
      </c>
      <c r="C123" s="2" t="s">
        <v>2</v>
      </c>
      <c r="D123" s="2">
        <v>1</v>
      </c>
      <c r="E123" s="2">
        <f>VLOOKUP(B123,'Listado de precios'!$A$5:$C$184,3,0)</f>
        <v>1056946.6500000001</v>
      </c>
      <c r="F123" s="2">
        <f t="shared" si="14"/>
        <v>1056946.6500000001</v>
      </c>
    </row>
    <row r="124" spans="1:6" s="2" customFormat="1" x14ac:dyDescent="0.2">
      <c r="A124" s="2">
        <f t="shared" si="13"/>
        <v>7.2499999999999947</v>
      </c>
      <c r="B124" s="2" t="s">
        <v>153</v>
      </c>
      <c r="C124" s="2" t="s">
        <v>2</v>
      </c>
      <c r="D124" s="2">
        <v>1</v>
      </c>
      <c r="E124" s="2">
        <f>VLOOKUP(B124,'Listado de precios'!$A$5:$C$184,3,0)</f>
        <v>54900</v>
      </c>
      <c r="F124" s="2">
        <f t="shared" si="14"/>
        <v>54900</v>
      </c>
    </row>
    <row r="125" spans="1:6" s="2" customFormat="1" x14ac:dyDescent="0.2">
      <c r="A125" s="2">
        <f t="shared" si="13"/>
        <v>7.2599999999999945</v>
      </c>
      <c r="B125" s="2" t="s">
        <v>19</v>
      </c>
      <c r="C125" s="2" t="s">
        <v>2</v>
      </c>
      <c r="D125" s="2">
        <v>1</v>
      </c>
      <c r="E125" s="2">
        <f>VLOOKUP(B125,'Listado de precios'!$A$5:$C$184,3,0)</f>
        <v>257966.63999999998</v>
      </c>
      <c r="F125" s="2">
        <f t="shared" si="14"/>
        <v>257966.63999999998</v>
      </c>
    </row>
    <row r="126" spans="1:6" s="2" customFormat="1" x14ac:dyDescent="0.2">
      <c r="A126" s="2">
        <f t="shared" si="13"/>
        <v>7.2699999999999942</v>
      </c>
      <c r="B126" s="2" t="s">
        <v>163</v>
      </c>
      <c r="C126" s="2" t="s">
        <v>2</v>
      </c>
      <c r="D126" s="2">
        <v>1</v>
      </c>
      <c r="E126" s="2">
        <f>VLOOKUP(B126,'Listado de precios'!$A$5:$C$184,3,0)</f>
        <v>250500</v>
      </c>
      <c r="F126" s="2">
        <f>E126*D126</f>
        <v>250500</v>
      </c>
    </row>
    <row r="127" spans="1:6" s="2" customFormat="1" x14ac:dyDescent="0.2">
      <c r="A127" s="2">
        <f t="shared" si="13"/>
        <v>7.279999999999994</v>
      </c>
      <c r="B127" s="2" t="s">
        <v>164</v>
      </c>
      <c r="C127" s="2" t="s">
        <v>2</v>
      </c>
      <c r="D127" s="2">
        <v>1</v>
      </c>
      <c r="E127" s="2">
        <f>VLOOKUP(B127,'Listado de precios'!$A$5:$C$184,3,0)</f>
        <v>30657</v>
      </c>
      <c r="F127" s="2">
        <f t="shared" si="14"/>
        <v>30657</v>
      </c>
    </row>
    <row r="128" spans="1:6" s="2" customFormat="1" x14ac:dyDescent="0.2">
      <c r="E128" s="2" t="s">
        <v>87</v>
      </c>
      <c r="F128" s="2">
        <f>SUM(F100:F127)</f>
        <v>9764142.683600001</v>
      </c>
    </row>
    <row r="129" spans="1:6" s="2" customFormat="1" x14ac:dyDescent="0.2"/>
    <row r="130" spans="1:6" s="2" customFormat="1" x14ac:dyDescent="0.2">
      <c r="A130" s="2" t="s">
        <v>10</v>
      </c>
      <c r="B130" s="2" t="s">
        <v>98</v>
      </c>
    </row>
    <row r="131" spans="1:6" s="2" customFormat="1" x14ac:dyDescent="0.2">
      <c r="A131" s="2">
        <v>8</v>
      </c>
      <c r="B131" s="2" t="s">
        <v>15</v>
      </c>
    </row>
    <row r="132" spans="1:6" s="2" customFormat="1" x14ac:dyDescent="0.2">
      <c r="A132" s="2">
        <f t="shared" ref="A132:A141" si="15">A131+0.01</f>
        <v>8.01</v>
      </c>
      <c r="B132" s="2" t="s">
        <v>84</v>
      </c>
      <c r="C132" s="2" t="s">
        <v>1</v>
      </c>
      <c r="D132" s="2">
        <v>2130</v>
      </c>
      <c r="E132" s="2">
        <f>VLOOKUP(B132,'Listado de precios'!$A$5:$C$184,3,0)</f>
        <v>16830</v>
      </c>
      <c r="F132" s="2">
        <f>D132*E132</f>
        <v>35847900</v>
      </c>
    </row>
    <row r="133" spans="1:6" s="2" customFormat="1" x14ac:dyDescent="0.2">
      <c r="A133" s="2">
        <f t="shared" si="15"/>
        <v>8.02</v>
      </c>
      <c r="B133" s="2" t="s">
        <v>133</v>
      </c>
      <c r="C133" s="2" t="s">
        <v>1</v>
      </c>
      <c r="D133" s="2">
        <f>D132</f>
        <v>2130</v>
      </c>
      <c r="E133" s="2">
        <f>VLOOKUP(B133,'Listado de precios'!$A$5:$C$184,3,0)</f>
        <v>6500</v>
      </c>
      <c r="F133" s="2">
        <f t="shared" ref="F133:F141" si="16">D133*E133</f>
        <v>13845000</v>
      </c>
    </row>
    <row r="134" spans="1:6" s="2" customFormat="1" x14ac:dyDescent="0.2">
      <c r="A134" s="2">
        <f t="shared" si="15"/>
        <v>8.0299999999999994</v>
      </c>
      <c r="B134" s="2" t="s">
        <v>152</v>
      </c>
      <c r="C134" s="2" t="s">
        <v>1</v>
      </c>
      <c r="D134" s="2">
        <v>29</v>
      </c>
      <c r="E134" s="2">
        <f>VLOOKUP(B134,'Listado de precios'!$A$5:$C$184,3,0)</f>
        <v>3153.3</v>
      </c>
      <c r="F134" s="2">
        <f t="shared" si="16"/>
        <v>91445.700000000012</v>
      </c>
    </row>
    <row r="135" spans="1:6" s="2" customFormat="1" x14ac:dyDescent="0.2">
      <c r="A135" s="2">
        <f t="shared" si="15"/>
        <v>8.0399999999999991</v>
      </c>
      <c r="B135" s="2" t="s">
        <v>132</v>
      </c>
      <c r="C135" s="2" t="s">
        <v>1</v>
      </c>
      <c r="D135" s="2">
        <f>D134</f>
        <v>29</v>
      </c>
      <c r="E135" s="2">
        <f>VLOOKUP(B135,'Listado de precios'!$A$5:$C$184,3,0)</f>
        <v>2889</v>
      </c>
      <c r="F135" s="2">
        <f t="shared" si="16"/>
        <v>83781</v>
      </c>
    </row>
    <row r="136" spans="1:6" s="2" customFormat="1" x14ac:dyDescent="0.2">
      <c r="A136" s="2">
        <f t="shared" si="15"/>
        <v>8.0499999999999989</v>
      </c>
      <c r="B136" s="2" t="s">
        <v>34</v>
      </c>
      <c r="C136" s="2" t="s">
        <v>2</v>
      </c>
      <c r="D136" s="2">
        <v>7</v>
      </c>
      <c r="E136" s="2">
        <f>VLOOKUP(B136,'Listado de precios'!$A$5:$C$184,3,0)</f>
        <v>302568</v>
      </c>
      <c r="F136" s="2">
        <f t="shared" si="16"/>
        <v>2117976</v>
      </c>
    </row>
    <row r="137" spans="1:6" s="2" customFormat="1" x14ac:dyDescent="0.2">
      <c r="A137" s="2">
        <f t="shared" si="15"/>
        <v>8.0599999999999987</v>
      </c>
      <c r="B137" s="2" t="s">
        <v>57</v>
      </c>
      <c r="C137" s="2" t="s">
        <v>2</v>
      </c>
      <c r="D137" s="2">
        <f>D136</f>
        <v>7</v>
      </c>
      <c r="E137" s="2">
        <f>VLOOKUP(B137,'Listado de precios'!$A$5:$C$184,3,0)</f>
        <v>16050</v>
      </c>
      <c r="F137" s="2">
        <f t="shared" si="16"/>
        <v>112350</v>
      </c>
    </row>
    <row r="138" spans="1:6" s="2" customFormat="1" x14ac:dyDescent="0.2">
      <c r="A138" s="2">
        <f t="shared" si="15"/>
        <v>8.0699999999999985</v>
      </c>
      <c r="B138" s="2" t="s">
        <v>35</v>
      </c>
      <c r="C138" s="2" t="s">
        <v>2</v>
      </c>
      <c r="D138" s="2">
        <v>1</v>
      </c>
      <c r="E138" s="2">
        <f>VLOOKUP(B138,'Listado de precios'!$A$5:$C$184,3,0)</f>
        <v>378210</v>
      </c>
      <c r="F138" s="2">
        <f t="shared" si="16"/>
        <v>378210</v>
      </c>
    </row>
    <row r="139" spans="1:6" s="2" customFormat="1" x14ac:dyDescent="0.2">
      <c r="A139" s="2">
        <f t="shared" si="15"/>
        <v>8.0799999999999983</v>
      </c>
      <c r="B139" s="2" t="s">
        <v>58</v>
      </c>
      <c r="C139" s="2" t="s">
        <v>2</v>
      </c>
      <c r="D139" s="2">
        <f>D138</f>
        <v>1</v>
      </c>
      <c r="E139" s="2">
        <f>VLOOKUP(B139,'Listado de precios'!$A$5:$C$184,3,0)</f>
        <v>40881</v>
      </c>
      <c r="F139" s="2">
        <f t="shared" si="16"/>
        <v>40881</v>
      </c>
    </row>
    <row r="140" spans="1:6" s="2" customFormat="1" x14ac:dyDescent="0.2">
      <c r="A140" s="2">
        <f t="shared" si="15"/>
        <v>8.0899999999999981</v>
      </c>
      <c r="B140" s="2" t="s">
        <v>37</v>
      </c>
      <c r="C140" s="2" t="s">
        <v>38</v>
      </c>
      <c r="D140" s="2">
        <f>0.00339*100</f>
        <v>0.33899999999999997</v>
      </c>
      <c r="E140" s="2">
        <f>VLOOKUP(B140,'Listado de precios'!$A$5:$C$184,3,0)</f>
        <v>56900</v>
      </c>
      <c r="F140" s="2">
        <f t="shared" si="16"/>
        <v>19289.099999999999</v>
      </c>
    </row>
    <row r="141" spans="1:6" s="2" customFormat="1" x14ac:dyDescent="0.2">
      <c r="A141" s="2">
        <f t="shared" si="15"/>
        <v>8.0999999999999979</v>
      </c>
      <c r="B141" s="2" t="s">
        <v>53</v>
      </c>
      <c r="C141" s="2" t="s">
        <v>2</v>
      </c>
      <c r="D141" s="2">
        <v>1</v>
      </c>
      <c r="E141" s="2">
        <f>VLOOKUP(B141,'Listado de precios'!$A$5:$C$184,3,0)</f>
        <v>27900</v>
      </c>
      <c r="F141" s="2">
        <f t="shared" si="16"/>
        <v>27900</v>
      </c>
    </row>
    <row r="142" spans="1:6" s="2" customFormat="1" x14ac:dyDescent="0.2">
      <c r="E142" s="2" t="s">
        <v>87</v>
      </c>
      <c r="F142" s="2">
        <f>SUM(F132:F141)</f>
        <v>52564732.800000004</v>
      </c>
    </row>
    <row r="143" spans="1:6" s="2" customFormat="1" x14ac:dyDescent="0.2"/>
    <row r="144" spans="1:6" s="2" customFormat="1" x14ac:dyDescent="0.2">
      <c r="A144" s="2" t="s">
        <v>10</v>
      </c>
      <c r="B144" s="2" t="s">
        <v>103</v>
      </c>
    </row>
    <row r="145" spans="1:6" s="2" customFormat="1" x14ac:dyDescent="0.2">
      <c r="A145" s="2">
        <v>9</v>
      </c>
      <c r="B145" s="2" t="s">
        <v>15</v>
      </c>
    </row>
    <row r="146" spans="1:6" s="2" customFormat="1" x14ac:dyDescent="0.2">
      <c r="A146" s="2">
        <f t="shared" ref="A146:A168" si="17">A145+0.01</f>
        <v>9.01</v>
      </c>
      <c r="B146" s="2" t="s">
        <v>150</v>
      </c>
      <c r="C146" s="2" t="s">
        <v>1</v>
      </c>
      <c r="D146" s="2">
        <v>29.6</v>
      </c>
      <c r="E146" s="2">
        <f>VLOOKUP(B146,'Listado de precios'!$A$5:$C$184,3,0)</f>
        <v>880</v>
      </c>
      <c r="F146" s="2">
        <f>D146*E146</f>
        <v>26048</v>
      </c>
    </row>
    <row r="147" spans="1:6" s="2" customFormat="1" x14ac:dyDescent="0.2">
      <c r="A147" s="2">
        <f t="shared" si="17"/>
        <v>9.02</v>
      </c>
      <c r="B147" s="2" t="s">
        <v>131</v>
      </c>
      <c r="C147" s="2" t="s">
        <v>1</v>
      </c>
      <c r="D147" s="2">
        <v>30</v>
      </c>
      <c r="E147" s="2">
        <f>VLOOKUP(B147,'Listado de precios'!$A$5:$C$184,3,0)</f>
        <v>2167</v>
      </c>
      <c r="F147" s="2">
        <f t="shared" ref="F147:F168" si="18">D147*E147</f>
        <v>65010</v>
      </c>
    </row>
    <row r="148" spans="1:6" s="2" customFormat="1" x14ac:dyDescent="0.2">
      <c r="A148" s="2">
        <f t="shared" si="17"/>
        <v>9.0299999999999994</v>
      </c>
      <c r="B148" s="2" t="s">
        <v>32</v>
      </c>
      <c r="C148" s="2" t="s">
        <v>2</v>
      </c>
      <c r="D148" s="2">
        <v>1</v>
      </c>
      <c r="E148" s="2">
        <f>VLOOKUP(B148,'Listado de precios'!$A$5:$C$184,3,0)</f>
        <v>31887.542999999998</v>
      </c>
      <c r="F148" s="2">
        <f t="shared" si="18"/>
        <v>31887.542999999998</v>
      </c>
    </row>
    <row r="149" spans="1:6" s="2" customFormat="1" x14ac:dyDescent="0.2">
      <c r="A149" s="2">
        <f t="shared" si="17"/>
        <v>9.0399999999999991</v>
      </c>
      <c r="B149" s="2" t="s">
        <v>61</v>
      </c>
      <c r="C149" s="2" t="s">
        <v>2</v>
      </c>
      <c r="D149" s="2">
        <v>1</v>
      </c>
      <c r="E149" s="2">
        <f>VLOOKUP(B149,'Listado de precios'!$A$5:$C$184,3,0)</f>
        <v>19260</v>
      </c>
      <c r="F149" s="2">
        <f t="shared" si="18"/>
        <v>19260</v>
      </c>
    </row>
    <row r="150" spans="1:6" s="2" customFormat="1" x14ac:dyDescent="0.2">
      <c r="A150" s="2">
        <f t="shared" si="17"/>
        <v>9.0499999999999989</v>
      </c>
      <c r="B150" s="2" t="s">
        <v>24</v>
      </c>
      <c r="C150" s="2" t="s">
        <v>1</v>
      </c>
      <c r="D150" s="2">
        <v>43</v>
      </c>
      <c r="E150" s="2">
        <f>VLOOKUP(B150,'Listado de precios'!$A$5:$C$184,3,0)</f>
        <v>1800</v>
      </c>
      <c r="F150" s="2">
        <f t="shared" si="18"/>
        <v>77400</v>
      </c>
    </row>
    <row r="151" spans="1:6" s="2" customFormat="1" x14ac:dyDescent="0.2">
      <c r="A151" s="2">
        <f t="shared" si="17"/>
        <v>9.0599999999999987</v>
      </c>
      <c r="B151" s="2" t="s">
        <v>166</v>
      </c>
      <c r="C151" s="2" t="s">
        <v>2</v>
      </c>
      <c r="D151" s="2">
        <f>D150</f>
        <v>43</v>
      </c>
      <c r="E151" s="2">
        <f>VLOOKUP(B151,'Listado de precios'!$A$5:$C$184,3,0)</f>
        <v>800</v>
      </c>
      <c r="F151" s="2">
        <f t="shared" si="18"/>
        <v>34400</v>
      </c>
    </row>
    <row r="152" spans="1:6" s="2" customFormat="1" x14ac:dyDescent="0.2">
      <c r="A152" s="2">
        <f t="shared" si="17"/>
        <v>9.0699999999999985</v>
      </c>
      <c r="B152" s="2" t="s">
        <v>70</v>
      </c>
      <c r="C152" s="2" t="s">
        <v>2</v>
      </c>
      <c r="D152" s="2">
        <v>1</v>
      </c>
      <c r="E152" s="2">
        <f>VLOOKUP(B152,'Listado de precios'!$A$5:$C$184,3,0)</f>
        <v>9200</v>
      </c>
      <c r="F152" s="2">
        <f t="shared" si="18"/>
        <v>9200</v>
      </c>
    </row>
    <row r="153" spans="1:6" s="2" customFormat="1" x14ac:dyDescent="0.2">
      <c r="A153" s="2">
        <f t="shared" si="17"/>
        <v>9.0799999999999983</v>
      </c>
      <c r="B153" s="2" t="s">
        <v>156</v>
      </c>
      <c r="C153" s="2" t="s">
        <v>2</v>
      </c>
      <c r="D153" s="2">
        <v>1</v>
      </c>
      <c r="E153" s="2">
        <f>VLOOKUP(B153,'Listado de precios'!$A$5:$C$184,3,0)</f>
        <v>40165.08</v>
      </c>
      <c r="F153" s="2">
        <f t="shared" si="18"/>
        <v>40165.08</v>
      </c>
    </row>
    <row r="154" spans="1:6" s="2" customFormat="1" x14ac:dyDescent="0.2">
      <c r="A154" s="2">
        <f t="shared" si="17"/>
        <v>9.0899999999999981</v>
      </c>
      <c r="B154" s="2" t="s">
        <v>167</v>
      </c>
      <c r="C154" s="2" t="s">
        <v>1</v>
      </c>
      <c r="D154" s="2">
        <v>34</v>
      </c>
      <c r="E154" s="2">
        <f>VLOOKUP(B154,'Listado de precios'!$A$5:$C$184,3,0)</f>
        <v>1329.56</v>
      </c>
      <c r="F154" s="2">
        <f t="shared" si="18"/>
        <v>45205.04</v>
      </c>
    </row>
    <row r="155" spans="1:6" s="2" customFormat="1" x14ac:dyDescent="0.2">
      <c r="A155" s="2">
        <f t="shared" si="17"/>
        <v>9.0999999999999979</v>
      </c>
      <c r="B155" s="2" t="s">
        <v>85</v>
      </c>
      <c r="C155" s="2" t="s">
        <v>2</v>
      </c>
      <c r="D155" s="2">
        <v>1</v>
      </c>
      <c r="E155" s="2">
        <f>VLOOKUP(B155,'Listado de precios'!$A$5:$C$184,3,0)</f>
        <v>2316.6666666666665</v>
      </c>
      <c r="F155" s="2">
        <f t="shared" si="18"/>
        <v>2316.6666666666665</v>
      </c>
    </row>
    <row r="156" spans="1:6" s="2" customFormat="1" x14ac:dyDescent="0.2">
      <c r="A156" s="2">
        <f t="shared" si="17"/>
        <v>9.1099999999999977</v>
      </c>
      <c r="B156" s="2" t="s">
        <v>41</v>
      </c>
      <c r="C156" s="2" t="s">
        <v>2</v>
      </c>
      <c r="D156" s="2">
        <v>2</v>
      </c>
      <c r="E156" s="2">
        <f>VLOOKUP(B156,'Listado de precios'!$A$5:$C$184,3,0)</f>
        <v>1100</v>
      </c>
      <c r="F156" s="2">
        <f t="shared" si="18"/>
        <v>2200</v>
      </c>
    </row>
    <row r="157" spans="1:6" s="2" customFormat="1" x14ac:dyDescent="0.2">
      <c r="A157" s="2">
        <f t="shared" si="17"/>
        <v>9.1199999999999974</v>
      </c>
      <c r="B157" s="2" t="s">
        <v>69</v>
      </c>
      <c r="C157" s="2" t="s">
        <v>2</v>
      </c>
      <c r="D157" s="2">
        <v>2</v>
      </c>
      <c r="E157" s="2">
        <f>VLOOKUP(B157,'Listado de precios'!$A$5:$C$184,3,0)</f>
        <v>4400</v>
      </c>
      <c r="F157" s="2">
        <f t="shared" si="18"/>
        <v>8800</v>
      </c>
    </row>
    <row r="158" spans="1:6" s="2" customFormat="1" x14ac:dyDescent="0.2">
      <c r="A158" s="2">
        <f t="shared" si="17"/>
        <v>9.1299999999999972</v>
      </c>
      <c r="B158" s="2" t="s">
        <v>62</v>
      </c>
      <c r="C158" s="2" t="s">
        <v>2</v>
      </c>
      <c r="D158" s="2">
        <f>D157</f>
        <v>2</v>
      </c>
      <c r="E158" s="2">
        <f>VLOOKUP(B158,'Listado de precios'!$A$5:$C$184,3,0)</f>
        <v>12840</v>
      </c>
      <c r="F158" s="2">
        <f t="shared" si="18"/>
        <v>25680</v>
      </c>
    </row>
    <row r="159" spans="1:6" s="2" customFormat="1" x14ac:dyDescent="0.2">
      <c r="A159" s="2">
        <f t="shared" si="17"/>
        <v>9.139999999999997</v>
      </c>
      <c r="B159" s="2" t="s">
        <v>168</v>
      </c>
      <c r="C159" s="2" t="s">
        <v>1</v>
      </c>
      <c r="D159" s="2">
        <v>4</v>
      </c>
      <c r="E159" s="2">
        <f>VLOOKUP(B159,'Listado de precios'!$A$5:$C$184,3,0)</f>
        <v>1329.56</v>
      </c>
      <c r="F159" s="2">
        <f t="shared" si="18"/>
        <v>5318.24</v>
      </c>
    </row>
    <row r="160" spans="1:6" s="2" customFormat="1" x14ac:dyDescent="0.2">
      <c r="A160" s="2">
        <f t="shared" si="17"/>
        <v>9.1499999999999968</v>
      </c>
      <c r="B160" s="2" t="s">
        <v>71</v>
      </c>
      <c r="C160" s="2" t="s">
        <v>2</v>
      </c>
      <c r="D160" s="2">
        <v>1</v>
      </c>
      <c r="E160" s="2">
        <f>VLOOKUP(B160,'Listado de precios'!$A$5:$C$184,3,0)</f>
        <v>15000</v>
      </c>
      <c r="F160" s="2">
        <f t="shared" si="18"/>
        <v>15000</v>
      </c>
    </row>
    <row r="161" spans="1:6" s="2" customFormat="1" x14ac:dyDescent="0.2">
      <c r="A161" s="2">
        <f t="shared" si="17"/>
        <v>9.1599999999999966</v>
      </c>
      <c r="B161" s="2" t="s">
        <v>64</v>
      </c>
      <c r="C161" s="2" t="s">
        <v>2</v>
      </c>
      <c r="D161" s="2">
        <f>D160</f>
        <v>1</v>
      </c>
      <c r="E161" s="2">
        <f>VLOOKUP(B161,'Listado de precios'!$A$5:$C$184,3,0)</f>
        <v>12840</v>
      </c>
      <c r="F161" s="2">
        <f t="shared" si="18"/>
        <v>12840</v>
      </c>
    </row>
    <row r="162" spans="1:6" s="2" customFormat="1" x14ac:dyDescent="0.2">
      <c r="A162" s="2">
        <f t="shared" si="17"/>
        <v>9.1699999999999964</v>
      </c>
      <c r="B162" s="2" t="s">
        <v>28</v>
      </c>
      <c r="C162" s="2" t="s">
        <v>1</v>
      </c>
      <c r="D162" s="2">
        <v>4</v>
      </c>
      <c r="E162" s="2">
        <f>VLOOKUP(B162,'Listado de precios'!$A$5:$C$184,3,0)</f>
        <v>938.71194000000003</v>
      </c>
      <c r="F162" s="2">
        <f t="shared" si="18"/>
        <v>3754.8477600000001</v>
      </c>
    </row>
    <row r="163" spans="1:6" s="2" customFormat="1" x14ac:dyDescent="0.2">
      <c r="A163" s="2">
        <f t="shared" si="17"/>
        <v>9.1799999999999962</v>
      </c>
      <c r="B163" s="2" t="s">
        <v>42</v>
      </c>
      <c r="C163" s="2" t="s">
        <v>2</v>
      </c>
      <c r="D163" s="2">
        <v>2</v>
      </c>
      <c r="E163" s="2">
        <f>VLOOKUP(B163,'Listado de precios'!$A$5:$C$184,3,0)</f>
        <v>895.71749999999997</v>
      </c>
      <c r="F163" s="2">
        <f t="shared" si="18"/>
        <v>1791.4349999999999</v>
      </c>
    </row>
    <row r="164" spans="1:6" s="2" customFormat="1" x14ac:dyDescent="0.2">
      <c r="A164" s="2">
        <f t="shared" si="17"/>
        <v>9.1899999999999959</v>
      </c>
      <c r="B164" s="2" t="s">
        <v>29</v>
      </c>
      <c r="C164" s="2" t="s">
        <v>2</v>
      </c>
      <c r="D164" s="2">
        <v>3</v>
      </c>
      <c r="E164" s="2">
        <f>VLOOKUP(B164,'Listado de precios'!$A$5:$C$184,3,0)</f>
        <v>842</v>
      </c>
      <c r="F164" s="2">
        <f t="shared" si="18"/>
        <v>2526</v>
      </c>
    </row>
    <row r="165" spans="1:6" s="2" customFormat="1" x14ac:dyDescent="0.2">
      <c r="A165" s="2">
        <f t="shared" si="17"/>
        <v>9.1999999999999957</v>
      </c>
      <c r="B165" s="2" t="s">
        <v>37</v>
      </c>
      <c r="C165" s="2" t="s">
        <v>38</v>
      </c>
      <c r="D165" s="2">
        <v>3.3900000000000002E-3</v>
      </c>
      <c r="E165" s="2">
        <f>VLOOKUP(B165,'Listado de precios'!$A$5:$C$184,3,0)</f>
        <v>56900</v>
      </c>
      <c r="F165" s="2">
        <f t="shared" si="18"/>
        <v>192.89100000000002</v>
      </c>
    </row>
    <row r="166" spans="1:6" s="2" customFormat="1" x14ac:dyDescent="0.2">
      <c r="A166" s="2">
        <f t="shared" si="17"/>
        <v>9.2099999999999955</v>
      </c>
      <c r="B166" s="2" t="s">
        <v>53</v>
      </c>
      <c r="C166" s="2" t="s">
        <v>2</v>
      </c>
      <c r="D166" s="2">
        <v>0.01</v>
      </c>
      <c r="E166" s="2">
        <f>VLOOKUP(B166,'Listado de precios'!$A$5:$C$184,3,0)</f>
        <v>27900</v>
      </c>
      <c r="F166" s="2">
        <f t="shared" si="18"/>
        <v>279</v>
      </c>
    </row>
    <row r="167" spans="1:6" s="2" customFormat="1" x14ac:dyDescent="0.2">
      <c r="A167" s="2">
        <f t="shared" si="17"/>
        <v>9.2199999999999953</v>
      </c>
      <c r="B167" s="2" t="s">
        <v>146</v>
      </c>
      <c r="C167" s="2" t="s">
        <v>2</v>
      </c>
      <c r="D167" s="2">
        <v>1</v>
      </c>
      <c r="E167" s="2">
        <f>VLOOKUP(B167,'Listado de precios'!$A$5:$C$184,3,0)</f>
        <v>10000</v>
      </c>
      <c r="F167" s="2">
        <f t="shared" si="18"/>
        <v>10000</v>
      </c>
    </row>
    <row r="168" spans="1:6" s="2" customFormat="1" x14ac:dyDescent="0.2">
      <c r="A168" s="2">
        <f t="shared" si="17"/>
        <v>9.2299999999999951</v>
      </c>
      <c r="B168" s="2" t="s">
        <v>147</v>
      </c>
      <c r="C168" s="2" t="s">
        <v>2</v>
      </c>
      <c r="D168" s="2">
        <f>D160</f>
        <v>1</v>
      </c>
      <c r="E168" s="2">
        <f>VLOOKUP(B168,'Listado de precios'!$A$5:$C$184,3,0)</f>
        <v>6000</v>
      </c>
      <c r="F168" s="2">
        <f t="shared" si="18"/>
        <v>6000</v>
      </c>
    </row>
    <row r="169" spans="1:6" s="2" customFormat="1" x14ac:dyDescent="0.2">
      <c r="E169" s="2" t="s">
        <v>87</v>
      </c>
      <c r="F169" s="2">
        <f>SUM(F146:F168)</f>
        <v>445274.74342666665</v>
      </c>
    </row>
  </sheetData>
  <conditionalFormatting sqref="A1:XFD1048576">
    <cfRule type="notContainsBlanks" dxfId="69" priority="1">
      <formula>LEN(TRIM(A1))&gt;0</formula>
    </cfRule>
    <cfRule type="containsBlanks" dxfId="68" priority="2">
      <formula>LEN(TRIM(A1))=0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6"/>
  <sheetViews>
    <sheetView zoomScale="60" zoomScaleNormal="60" workbookViewId="0">
      <selection sqref="A1:XFD1048576"/>
    </sheetView>
  </sheetViews>
  <sheetFormatPr baseColWidth="10" defaultColWidth="11.42578125" defaultRowHeight="12.75" x14ac:dyDescent="0.2"/>
  <cols>
    <col min="1" max="1" width="12.28515625" style="2" bestFit="1" customWidth="1"/>
    <col min="2" max="2" width="95.140625" style="2" bestFit="1" customWidth="1"/>
    <col min="3" max="3" width="9.140625" style="2" bestFit="1" customWidth="1"/>
    <col min="4" max="4" width="11.85546875" style="2" bestFit="1" customWidth="1"/>
    <col min="5" max="5" width="18" style="2" bestFit="1" customWidth="1"/>
    <col min="6" max="6" width="14.85546875" style="2" bestFit="1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99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5" si="1">E6*D6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7</v>
      </c>
      <c r="E8" s="2">
        <f>VLOOKUP(B8,'Listado de precios'!$A$5:$C$184,3,0)</f>
        <v>880</v>
      </c>
      <c r="F8" s="2">
        <f t="shared" si="1"/>
        <v>6160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7</v>
      </c>
      <c r="E9" s="2">
        <f>VLOOKUP(B9,'Listado de precios'!$A$5:$C$184,3,0)</f>
        <v>2167</v>
      </c>
      <c r="F9" s="2">
        <f t="shared" si="1"/>
        <v>15169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v>7</v>
      </c>
      <c r="E13" s="2">
        <f>VLOOKUP(B13,'Listado de precios'!$A$5:$C$184,3,0)</f>
        <v>1076.0159999999998</v>
      </c>
      <c r="F13" s="2">
        <f t="shared" si="1"/>
        <v>7532.1119999999992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C15" s="2" t="s">
        <v>2</v>
      </c>
      <c r="D15" s="2">
        <v>1</v>
      </c>
      <c r="E15" s="2">
        <f>VLOOKUP(B15,'Listado de precios'!$A$5:$C$184,3,0)</f>
        <v>10000</v>
      </c>
      <c r="F15" s="2">
        <f t="shared" si="1"/>
        <v>10000</v>
      </c>
    </row>
    <row r="16" spans="1:6" x14ac:dyDescent="0.2">
      <c r="E16" s="2" t="s">
        <v>87</v>
      </c>
      <c r="F16" s="2">
        <f>SUM(F6:F15)</f>
        <v>59223.002999999997</v>
      </c>
    </row>
    <row r="18" spans="1:6" x14ac:dyDescent="0.2">
      <c r="A18" s="2" t="s">
        <v>10</v>
      </c>
      <c r="B18" s="2" t="s">
        <v>101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9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7</v>
      </c>
      <c r="E22" s="2">
        <f>VLOOKUP(B22,'Listado de precios'!$A$5:$C$184,3,0)</f>
        <v>880</v>
      </c>
      <c r="F22" s="2">
        <f t="shared" si="3"/>
        <v>6160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7</v>
      </c>
      <c r="E23" s="2">
        <f>VLOOKUP(B23,'Listado de precios'!$A$5:$C$184,3,0)</f>
        <v>2167</v>
      </c>
      <c r="F23" s="2">
        <f t="shared" si="3"/>
        <v>15169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 t="shared" si="3"/>
        <v>6000</v>
      </c>
    </row>
    <row r="30" spans="1:6" x14ac:dyDescent="0.2">
      <c r="E30" s="2" t="s">
        <v>87</v>
      </c>
      <c r="F30" s="2">
        <f>SUM(F20:F29)</f>
        <v>72124.293160000001</v>
      </c>
    </row>
    <row r="32" spans="1:6" x14ac:dyDescent="0.2">
      <c r="A32" s="2" t="s">
        <v>10</v>
      </c>
      <c r="B32" s="2" t="s">
        <v>104</v>
      </c>
    </row>
    <row r="33" spans="1:6" x14ac:dyDescent="0.2">
      <c r="A33" s="2">
        <v>3</v>
      </c>
      <c r="B33" s="2" t="s">
        <v>15</v>
      </c>
    </row>
    <row r="34" spans="1:6" x14ac:dyDescent="0.2">
      <c r="A34" s="2"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 t="shared" ref="F34:F40" si="4">D34*E34</f>
        <v>192.89100000000002</v>
      </c>
    </row>
    <row r="35" spans="1:6" x14ac:dyDescent="0.2">
      <c r="A35" s="2">
        <v>3.01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si="4"/>
        <v>279</v>
      </c>
    </row>
    <row r="36" spans="1:6" x14ac:dyDescent="0.2">
      <c r="A36" s="2">
        <v>3.01</v>
      </c>
      <c r="B36" s="2" t="s">
        <v>150</v>
      </c>
      <c r="C36" s="2" t="s">
        <v>1</v>
      </c>
      <c r="D36" s="2">
        <v>7</v>
      </c>
      <c r="E36" s="2">
        <f>VLOOKUP(B36,'Listado de precios'!$A$5:$C$184,3,0)</f>
        <v>880</v>
      </c>
      <c r="F36" s="2">
        <f t="shared" si="4"/>
        <v>6160</v>
      </c>
    </row>
    <row r="37" spans="1:6" x14ac:dyDescent="0.2">
      <c r="A37" s="2">
        <v>3.01</v>
      </c>
      <c r="B37" s="2" t="s">
        <v>131</v>
      </c>
      <c r="C37" s="2" t="s">
        <v>1</v>
      </c>
      <c r="D37" s="2">
        <f>D36</f>
        <v>7</v>
      </c>
      <c r="E37" s="2">
        <f>VLOOKUP(B37,'Listado de precios'!$A$5:$C$184,3,0)</f>
        <v>2167</v>
      </c>
      <c r="F37" s="2">
        <f t="shared" si="4"/>
        <v>15169</v>
      </c>
    </row>
    <row r="38" spans="1:6" x14ac:dyDescent="0.2">
      <c r="A38" s="2">
        <v>3.01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4"/>
        <v>4200</v>
      </c>
    </row>
    <row r="39" spans="1:6" x14ac:dyDescent="0.2">
      <c r="A39" s="2">
        <v>3.01</v>
      </c>
      <c r="B39" s="2" t="s">
        <v>177</v>
      </c>
      <c r="C39" s="2" t="s">
        <v>2</v>
      </c>
      <c r="D39" s="2">
        <v>1</v>
      </c>
      <c r="E39" s="2">
        <f>VLOOKUP(B39,'Listado de precios'!$A$5:$C$184,3,0)</f>
        <v>1550</v>
      </c>
      <c r="F39" s="2">
        <f t="shared" si="4"/>
        <v>1550</v>
      </c>
    </row>
    <row r="40" spans="1:6" x14ac:dyDescent="0.2">
      <c r="A40" s="2">
        <f>A39+0.01</f>
        <v>3.0199999999999996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4"/>
        <v>9630</v>
      </c>
    </row>
    <row r="41" spans="1:6" x14ac:dyDescent="0.2">
      <c r="E41" s="2" t="s">
        <v>87</v>
      </c>
      <c r="F41" s="2">
        <f>SUM(F34:F40)</f>
        <v>37180.891000000003</v>
      </c>
    </row>
    <row r="43" spans="1:6" x14ac:dyDescent="0.2">
      <c r="A43" s="2" t="s">
        <v>10</v>
      </c>
      <c r="B43" s="2" t="s">
        <v>105</v>
      </c>
    </row>
    <row r="44" spans="1:6" x14ac:dyDescent="0.2">
      <c r="A44" s="2">
        <v>4</v>
      </c>
      <c r="B44" s="2" t="s">
        <v>15</v>
      </c>
    </row>
    <row r="45" spans="1:6" x14ac:dyDescent="0.2">
      <c r="A45" s="2">
        <f t="shared" ref="A45:A57" si="5">A44+0.01</f>
        <v>4.01</v>
      </c>
      <c r="B45" s="2" t="s">
        <v>32</v>
      </c>
      <c r="C45" s="2" t="s">
        <v>2</v>
      </c>
      <c r="D45" s="2">
        <v>1</v>
      </c>
      <c r="E45" s="2">
        <f>VLOOKUP(B45,'Listado de precios'!$A$5:$C$184,3,0)</f>
        <v>31887.542999999998</v>
      </c>
      <c r="F45" s="2">
        <f t="shared" ref="F45:F57" si="6">D45*E45</f>
        <v>31887.542999999998</v>
      </c>
    </row>
    <row r="46" spans="1:6" x14ac:dyDescent="0.2">
      <c r="A46" s="2">
        <f t="shared" si="5"/>
        <v>4.0199999999999996</v>
      </c>
      <c r="B46" s="2" t="s">
        <v>79</v>
      </c>
      <c r="C46" s="2" t="s">
        <v>1</v>
      </c>
      <c r="D46" s="2">
        <v>6.7</v>
      </c>
      <c r="E46" s="2">
        <f>VLOOKUP(B46,'Listado de precios'!$A$5:$C$184,3,0)</f>
        <v>4659</v>
      </c>
      <c r="F46" s="2">
        <f t="shared" si="6"/>
        <v>31215.3</v>
      </c>
    </row>
    <row r="47" spans="1:6" x14ac:dyDescent="0.2">
      <c r="A47" s="2">
        <f t="shared" si="5"/>
        <v>4.0299999999999994</v>
      </c>
      <c r="B47" s="2" t="s">
        <v>129</v>
      </c>
      <c r="C47" s="2" t="s">
        <v>1</v>
      </c>
      <c r="D47" s="2">
        <f>D46</f>
        <v>6.7</v>
      </c>
      <c r="E47" s="2">
        <f>VLOOKUP(B47,'Listado de precios'!$A$5:$C$184,3,0)</f>
        <v>2167</v>
      </c>
      <c r="F47" s="2">
        <f t="shared" si="6"/>
        <v>14518.9</v>
      </c>
    </row>
    <row r="48" spans="1:6" x14ac:dyDescent="0.2">
      <c r="A48" s="2">
        <f t="shared" si="5"/>
        <v>4.0399999999999991</v>
      </c>
      <c r="B48" s="2" t="s">
        <v>52</v>
      </c>
      <c r="C48" s="2" t="s">
        <v>2</v>
      </c>
      <c r="D48" s="2">
        <v>7</v>
      </c>
      <c r="E48" s="2">
        <f>VLOOKUP(B48,'Listado de precios'!$A$5:$C$184,3,0)</f>
        <v>165</v>
      </c>
      <c r="F48" s="2">
        <f t="shared" si="6"/>
        <v>1155</v>
      </c>
    </row>
    <row r="49" spans="1:6" x14ac:dyDescent="0.2">
      <c r="A49" s="2">
        <f t="shared" si="5"/>
        <v>4.0499999999999989</v>
      </c>
      <c r="B49" s="2" t="s">
        <v>43</v>
      </c>
      <c r="C49" s="2" t="s">
        <v>2</v>
      </c>
      <c r="D49" s="2">
        <v>1</v>
      </c>
      <c r="E49" s="2">
        <f>VLOOKUP(B49,'Listado de precios'!$A$5:$C$184,3,0)</f>
        <v>7201.5686999999989</v>
      </c>
      <c r="F49" s="2">
        <f t="shared" si="6"/>
        <v>7201.5686999999989</v>
      </c>
    </row>
    <row r="50" spans="1:6" x14ac:dyDescent="0.2">
      <c r="A50" s="2">
        <f t="shared" si="5"/>
        <v>4.0599999999999987</v>
      </c>
      <c r="B50" s="2" t="s">
        <v>41</v>
      </c>
      <c r="C50" s="2" t="s">
        <v>2</v>
      </c>
      <c r="D50" s="2">
        <v>3</v>
      </c>
      <c r="E50" s="2">
        <f>VLOOKUP(B50,'Listado de precios'!$A$5:$C$184,3,0)</f>
        <v>1100</v>
      </c>
      <c r="F50" s="2">
        <f t="shared" si="6"/>
        <v>3300</v>
      </c>
    </row>
    <row r="51" spans="1:6" x14ac:dyDescent="0.2">
      <c r="A51" s="2">
        <f t="shared" si="5"/>
        <v>4.0699999999999985</v>
      </c>
      <c r="B51" s="2" t="s">
        <v>0</v>
      </c>
      <c r="C51" s="2" t="s">
        <v>1</v>
      </c>
      <c r="D51" s="2">
        <v>2.9</v>
      </c>
      <c r="E51" s="2">
        <f>VLOOKUP(B51,'Listado de precios'!$A$5:$C$184,3,0)</f>
        <v>600</v>
      </c>
      <c r="F51" s="2">
        <f t="shared" si="6"/>
        <v>1740</v>
      </c>
    </row>
    <row r="52" spans="1:6" x14ac:dyDescent="0.2">
      <c r="A52" s="2">
        <f t="shared" si="5"/>
        <v>4.0799999999999983</v>
      </c>
      <c r="B52" s="2" t="s">
        <v>61</v>
      </c>
      <c r="C52" s="2" t="s">
        <v>2</v>
      </c>
      <c r="D52" s="2">
        <v>1</v>
      </c>
      <c r="E52" s="2">
        <f>VLOOKUP(B52,'Listado de precios'!$A$5:$C$184,3,0)</f>
        <v>19260</v>
      </c>
      <c r="F52" s="2">
        <f t="shared" si="6"/>
        <v>19260</v>
      </c>
    </row>
    <row r="53" spans="1:6" x14ac:dyDescent="0.2">
      <c r="A53" s="2">
        <f t="shared" si="5"/>
        <v>4.0899999999999981</v>
      </c>
      <c r="B53" s="2" t="s">
        <v>194</v>
      </c>
      <c r="C53" s="2" t="s">
        <v>1</v>
      </c>
      <c r="D53" s="2">
        <v>73</v>
      </c>
      <c r="E53" s="2">
        <f>VLOOKUP(B53,'Listado de precios'!$A$5:$C$184,3,0)</f>
        <v>1900</v>
      </c>
      <c r="F53" s="2">
        <f t="shared" si="6"/>
        <v>138700</v>
      </c>
    </row>
    <row r="54" spans="1:6" x14ac:dyDescent="0.2">
      <c r="A54" s="2">
        <f t="shared" si="5"/>
        <v>4.0999999999999979</v>
      </c>
      <c r="B54" s="2" t="s">
        <v>181</v>
      </c>
      <c r="C54" s="2" t="s">
        <v>202</v>
      </c>
      <c r="D54" s="2">
        <f>D53</f>
        <v>73</v>
      </c>
      <c r="E54" s="2">
        <f>VLOOKUP(B54,'Listado de precios'!$A$5:$C$184,3,0)</f>
        <v>400</v>
      </c>
      <c r="F54" s="2">
        <f t="shared" si="6"/>
        <v>29200</v>
      </c>
    </row>
    <row r="55" spans="1:6" x14ac:dyDescent="0.2">
      <c r="A55" s="2">
        <f t="shared" si="5"/>
        <v>4.1099999999999977</v>
      </c>
      <c r="B55" s="2" t="s">
        <v>178</v>
      </c>
      <c r="C55" s="2" t="s">
        <v>2</v>
      </c>
      <c r="D55" s="2">
        <f>D56</f>
        <v>2</v>
      </c>
      <c r="E55" s="2">
        <f>VLOOKUP(B55,'Listado de precios'!$A$5:$C$184,3,0)</f>
        <v>6000</v>
      </c>
      <c r="F55" s="2">
        <f t="shared" si="6"/>
        <v>12000</v>
      </c>
    </row>
    <row r="56" spans="1:6" x14ac:dyDescent="0.2">
      <c r="A56" s="2">
        <f t="shared" si="5"/>
        <v>4.1199999999999974</v>
      </c>
      <c r="B56" s="2" t="s">
        <v>179</v>
      </c>
      <c r="C56" s="2" t="s">
        <v>2</v>
      </c>
      <c r="D56" s="2">
        <v>2</v>
      </c>
      <c r="E56" s="2">
        <f>VLOOKUP(B56,'Listado de precios'!$A$5:$C$184,3,0)</f>
        <v>21850</v>
      </c>
      <c r="F56" s="2">
        <f t="shared" si="6"/>
        <v>43700</v>
      </c>
    </row>
    <row r="57" spans="1:6" x14ac:dyDescent="0.2">
      <c r="A57" s="2">
        <f t="shared" si="5"/>
        <v>4.1299999999999972</v>
      </c>
      <c r="B57" s="2" t="s">
        <v>180</v>
      </c>
      <c r="C57" s="2" t="s">
        <v>2</v>
      </c>
      <c r="D57" s="2">
        <v>1</v>
      </c>
      <c r="E57" s="2">
        <f>VLOOKUP(B57,'Listado de precios'!$A$5:$C$184,3,0)</f>
        <v>28000</v>
      </c>
      <c r="F57" s="2">
        <f t="shared" si="6"/>
        <v>28000</v>
      </c>
    </row>
    <row r="58" spans="1:6" x14ac:dyDescent="0.2">
      <c r="E58" s="2" t="s">
        <v>87</v>
      </c>
      <c r="F58" s="2">
        <f>SUM(F45:F57)</f>
        <v>361878.31169999996</v>
      </c>
    </row>
    <row r="60" spans="1:6" x14ac:dyDescent="0.2">
      <c r="A60" s="2" t="s">
        <v>10</v>
      </c>
      <c r="B60" s="2" t="s">
        <v>106</v>
      </c>
    </row>
    <row r="61" spans="1:6" x14ac:dyDescent="0.2">
      <c r="A61" s="2">
        <v>5</v>
      </c>
      <c r="B61" s="2" t="s">
        <v>15</v>
      </c>
    </row>
    <row r="62" spans="1:6" x14ac:dyDescent="0.2">
      <c r="A62" s="2">
        <f t="shared" ref="A62:A71" si="7">A61+0.01</f>
        <v>5.01</v>
      </c>
      <c r="B62" s="2" t="s">
        <v>49</v>
      </c>
      <c r="C62" s="2" t="s">
        <v>2</v>
      </c>
      <c r="D62" s="2">
        <v>2</v>
      </c>
      <c r="E62" s="2">
        <f>VLOOKUP(B62,'Listado de precios'!$A$5:$C$184,3,0)</f>
        <v>147889</v>
      </c>
      <c r="F62" s="2">
        <f>E62*D62</f>
        <v>295778</v>
      </c>
    </row>
    <row r="63" spans="1:6" x14ac:dyDescent="0.2">
      <c r="A63" s="2">
        <f t="shared" si="7"/>
        <v>5.0199999999999996</v>
      </c>
      <c r="B63" s="2" t="s">
        <v>149</v>
      </c>
      <c r="C63" s="2" t="s">
        <v>2</v>
      </c>
      <c r="D63" s="2">
        <v>1</v>
      </c>
      <c r="E63" s="2">
        <f>VLOOKUP(B63,'Listado de precios'!$A$5:$C$184,3,0)</f>
        <v>8560</v>
      </c>
      <c r="F63" s="2">
        <f>D63*E63</f>
        <v>8560</v>
      </c>
    </row>
    <row r="64" spans="1:6" x14ac:dyDescent="0.2">
      <c r="A64" s="2">
        <f t="shared" si="7"/>
        <v>5.0299999999999994</v>
      </c>
      <c r="B64" s="2" t="s">
        <v>77</v>
      </c>
      <c r="C64" s="2" t="s">
        <v>1</v>
      </c>
      <c r="D64" s="2">
        <v>91.6</v>
      </c>
      <c r="E64" s="2">
        <f>VLOOKUP(B64,'Listado de precios'!$A$5:$C$184,3,0)</f>
        <v>9946</v>
      </c>
      <c r="F64" s="2">
        <f t="shared" ref="F64:F71" si="8">E64*D64</f>
        <v>911053.6</v>
      </c>
    </row>
    <row r="65" spans="1:6" x14ac:dyDescent="0.2">
      <c r="A65" s="2">
        <f t="shared" si="7"/>
        <v>5.0399999999999991</v>
      </c>
      <c r="B65" s="2" t="s">
        <v>127</v>
      </c>
      <c r="C65" s="2" t="s">
        <v>1</v>
      </c>
      <c r="D65" s="2">
        <f>D64</f>
        <v>91.6</v>
      </c>
      <c r="E65" s="2">
        <f>VLOOKUP(B65,'Listado de precios'!$A$5:$C$184,3,0)</f>
        <v>4333</v>
      </c>
      <c r="F65" s="2">
        <f t="shared" si="8"/>
        <v>396902.8</v>
      </c>
    </row>
    <row r="66" spans="1:6" x14ac:dyDescent="0.2">
      <c r="A66" s="2">
        <f t="shared" si="7"/>
        <v>5.0499999999999989</v>
      </c>
      <c r="B66" s="2" t="s">
        <v>50</v>
      </c>
      <c r="C66" s="2" t="s">
        <v>2</v>
      </c>
      <c r="D66" s="2">
        <v>92</v>
      </c>
      <c r="E66" s="2">
        <f>VLOOKUP(B66,'Listado de precios'!$A$5:$C$184,3,0)</f>
        <v>560</v>
      </c>
      <c r="F66" s="2">
        <f t="shared" si="8"/>
        <v>51520</v>
      </c>
    </row>
    <row r="67" spans="1:6" x14ac:dyDescent="0.2">
      <c r="A67" s="2">
        <f t="shared" si="7"/>
        <v>5.0599999999999987</v>
      </c>
      <c r="B67" s="2" t="s">
        <v>0</v>
      </c>
      <c r="C67" s="2" t="s">
        <v>1</v>
      </c>
      <c r="D67" s="2">
        <v>44</v>
      </c>
      <c r="E67" s="2">
        <f>VLOOKUP(B67,'Listado de precios'!$A$5:$C$184,3,0)</f>
        <v>600</v>
      </c>
      <c r="F67" s="2">
        <f t="shared" si="8"/>
        <v>26400</v>
      </c>
    </row>
    <row r="68" spans="1:6" x14ac:dyDescent="0.2">
      <c r="A68" s="2">
        <f t="shared" si="7"/>
        <v>5.0699999999999985</v>
      </c>
      <c r="B68" s="2" t="s">
        <v>30</v>
      </c>
      <c r="C68" s="2" t="s">
        <v>2</v>
      </c>
      <c r="D68" s="2">
        <v>8</v>
      </c>
      <c r="E68" s="2">
        <f>VLOOKUP(B68,'Listado de precios'!$A$5:$C$184,3,0)</f>
        <v>86580</v>
      </c>
      <c r="F68" s="2">
        <f t="shared" si="8"/>
        <v>692640</v>
      </c>
    </row>
    <row r="69" spans="1:6" x14ac:dyDescent="0.2">
      <c r="A69" s="2">
        <f t="shared" si="7"/>
        <v>5.0799999999999983</v>
      </c>
      <c r="B69" s="2" t="s">
        <v>54</v>
      </c>
      <c r="C69" s="2" t="s">
        <v>2</v>
      </c>
      <c r="D69" s="2">
        <f>D68</f>
        <v>8</v>
      </c>
      <c r="E69" s="2">
        <f>VLOOKUP(B69,'Listado de precios'!$A$5:$C$184,3,0)</f>
        <v>8560</v>
      </c>
      <c r="F69" s="2">
        <f t="shared" si="8"/>
        <v>68480</v>
      </c>
    </row>
    <row r="70" spans="1:6" x14ac:dyDescent="0.2">
      <c r="A70" s="2">
        <f t="shared" si="7"/>
        <v>5.0899999999999981</v>
      </c>
      <c r="B70" s="2" t="s">
        <v>27</v>
      </c>
      <c r="C70" s="2" t="s">
        <v>1</v>
      </c>
      <c r="D70" s="2">
        <v>136</v>
      </c>
      <c r="E70" s="2">
        <f>VLOOKUP(B70,'Listado de precios'!$A$5:$C$184,3,0)</f>
        <v>1076.0159999999998</v>
      </c>
      <c r="F70" s="2">
        <f t="shared" si="8"/>
        <v>146338.17599999998</v>
      </c>
    </row>
    <row r="71" spans="1:6" x14ac:dyDescent="0.2">
      <c r="A71" s="2">
        <f t="shared" si="7"/>
        <v>5.0999999999999979</v>
      </c>
      <c r="B71" s="2" t="s">
        <v>41</v>
      </c>
      <c r="C71" s="2" t="s">
        <v>2</v>
      </c>
      <c r="D71" s="2">
        <v>12</v>
      </c>
      <c r="E71" s="2">
        <f>VLOOKUP(B71,'Listado de precios'!$A$5:$C$184,3,0)</f>
        <v>1100</v>
      </c>
      <c r="F71" s="2">
        <f t="shared" si="8"/>
        <v>13200</v>
      </c>
    </row>
    <row r="72" spans="1:6" x14ac:dyDescent="0.2">
      <c r="E72" s="2" t="s">
        <v>87</v>
      </c>
      <c r="F72" s="2">
        <f>SUM(F62:F71)</f>
        <v>2610872.5760000004</v>
      </c>
    </row>
    <row r="74" spans="1:6" x14ac:dyDescent="0.2">
      <c r="A74" s="2" t="s">
        <v>10</v>
      </c>
      <c r="B74" s="2" t="s">
        <v>107</v>
      </c>
    </row>
    <row r="75" spans="1:6" x14ac:dyDescent="0.2">
      <c r="A75" s="2">
        <v>6</v>
      </c>
      <c r="B75" s="2" t="s">
        <v>15</v>
      </c>
    </row>
    <row r="76" spans="1:6" x14ac:dyDescent="0.2">
      <c r="A76" s="2">
        <f t="shared" ref="A76:A94" si="9">A75+0.01</f>
        <v>6.01</v>
      </c>
      <c r="B76" s="2" t="s">
        <v>49</v>
      </c>
      <c r="C76" s="2" t="s">
        <v>2</v>
      </c>
      <c r="D76" s="2">
        <v>8</v>
      </c>
      <c r="E76" s="2">
        <f>VLOOKUP(B76,'Listado de precios'!$A$5:$C$184,3,0)</f>
        <v>147889</v>
      </c>
      <c r="F76" s="2">
        <f t="shared" ref="F76:F94" si="10">D76*E76</f>
        <v>1183112</v>
      </c>
    </row>
    <row r="77" spans="1:6" x14ac:dyDescent="0.2">
      <c r="A77" s="2">
        <f t="shared" si="9"/>
        <v>6.02</v>
      </c>
      <c r="B77" s="2" t="s">
        <v>59</v>
      </c>
      <c r="C77" s="2" t="s">
        <v>2</v>
      </c>
      <c r="D77" s="2">
        <f>D76</f>
        <v>8</v>
      </c>
      <c r="E77" s="2">
        <f>VLOOKUP(B77,'Listado de precios'!$A$5:$C$184,3,0)</f>
        <v>8560</v>
      </c>
      <c r="F77" s="2">
        <f t="shared" si="10"/>
        <v>68480</v>
      </c>
    </row>
    <row r="78" spans="1:6" x14ac:dyDescent="0.2">
      <c r="A78" s="2">
        <f t="shared" si="9"/>
        <v>6.0299999999999994</v>
      </c>
      <c r="B78" s="2" t="s">
        <v>158</v>
      </c>
      <c r="C78" s="2" t="s">
        <v>2</v>
      </c>
      <c r="D78" s="2">
        <f>D76</f>
        <v>8</v>
      </c>
      <c r="E78" s="2">
        <f>VLOOKUP(B78,'Listado de precios'!$A$5:$C$184,3,0)</f>
        <v>760000</v>
      </c>
      <c r="F78" s="2">
        <f t="shared" si="10"/>
        <v>6080000</v>
      </c>
    </row>
    <row r="79" spans="1:6" x14ac:dyDescent="0.2">
      <c r="A79" s="2">
        <f t="shared" si="9"/>
        <v>6.0399999999999991</v>
      </c>
      <c r="B79" s="2" t="s">
        <v>78</v>
      </c>
      <c r="C79" s="2" t="s">
        <v>1</v>
      </c>
      <c r="D79" s="2">
        <v>540</v>
      </c>
      <c r="E79" s="2">
        <f>VLOOKUP(B79,'Listado de precios'!$A$5:$C$184,3,0)</f>
        <v>14675</v>
      </c>
      <c r="F79" s="2">
        <f t="shared" si="10"/>
        <v>7924500</v>
      </c>
    </row>
    <row r="80" spans="1:6" x14ac:dyDescent="0.2">
      <c r="A80" s="2">
        <f t="shared" si="9"/>
        <v>6.0499999999999989</v>
      </c>
      <c r="B80" s="2" t="s">
        <v>82</v>
      </c>
      <c r="C80" s="2" t="s">
        <v>1</v>
      </c>
      <c r="D80" s="2">
        <v>90</v>
      </c>
      <c r="E80" s="2">
        <f>VLOOKUP(B80,'Listado de precios'!$A$5:$C$184,3,0)</f>
        <v>25644</v>
      </c>
      <c r="F80" s="2">
        <f t="shared" si="10"/>
        <v>2307960</v>
      </c>
    </row>
    <row r="81" spans="1:6" x14ac:dyDescent="0.2">
      <c r="A81" s="2">
        <f t="shared" si="9"/>
        <v>6.0599999999999987</v>
      </c>
      <c r="B81" s="2" t="s">
        <v>130</v>
      </c>
      <c r="C81" s="2" t="s">
        <v>1</v>
      </c>
      <c r="D81" s="2">
        <v>12</v>
      </c>
      <c r="E81" s="2">
        <f>VLOOKUP(B81,'Listado de precios'!$A$5:$C$184,3,0)</f>
        <v>16940</v>
      </c>
      <c r="F81" s="2">
        <f t="shared" si="10"/>
        <v>203280</v>
      </c>
    </row>
    <row r="82" spans="1:6" x14ac:dyDescent="0.2">
      <c r="A82" s="2">
        <f t="shared" si="9"/>
        <v>6.0699999999999985</v>
      </c>
      <c r="B82" s="2" t="s">
        <v>128</v>
      </c>
      <c r="C82" s="2" t="s">
        <v>1</v>
      </c>
      <c r="D82" s="2">
        <f>D79+D80</f>
        <v>630</v>
      </c>
      <c r="E82" s="2">
        <f>VLOOKUP(B82,'Listado de precios'!$A$5:$C$184,3,0)</f>
        <v>6500</v>
      </c>
      <c r="F82" s="2">
        <f t="shared" si="10"/>
        <v>4095000</v>
      </c>
    </row>
    <row r="83" spans="1:6" x14ac:dyDescent="0.2">
      <c r="A83" s="2">
        <f t="shared" si="9"/>
        <v>6.0799999999999983</v>
      </c>
      <c r="B83" s="2" t="s">
        <v>51</v>
      </c>
      <c r="C83" s="2" t="s">
        <v>2</v>
      </c>
      <c r="D83" s="2">
        <f>D79</f>
        <v>540</v>
      </c>
      <c r="E83" s="2">
        <f>VLOOKUP(B83,'Listado de precios'!$A$5:$C$184,3,0)</f>
        <v>910</v>
      </c>
      <c r="F83" s="2">
        <f t="shared" si="10"/>
        <v>491400</v>
      </c>
    </row>
    <row r="84" spans="1:6" x14ac:dyDescent="0.2">
      <c r="A84" s="2">
        <f t="shared" si="9"/>
        <v>6.0899999999999981</v>
      </c>
      <c r="B84" s="2" t="s">
        <v>0</v>
      </c>
      <c r="C84" s="2" t="s">
        <v>1</v>
      </c>
      <c r="D84" s="2">
        <v>100</v>
      </c>
      <c r="E84" s="2">
        <f>VLOOKUP(B84,'Listado de precios'!$A$5:$C$184,3,0)</f>
        <v>600</v>
      </c>
      <c r="F84" s="2">
        <f t="shared" si="10"/>
        <v>60000</v>
      </c>
    </row>
    <row r="85" spans="1:6" x14ac:dyDescent="0.2">
      <c r="A85" s="2">
        <f t="shared" si="9"/>
        <v>6.0999999999999979</v>
      </c>
      <c r="B85" s="2" t="s">
        <v>22</v>
      </c>
      <c r="C85" s="2" t="s">
        <v>1</v>
      </c>
      <c r="D85" s="2">
        <v>692</v>
      </c>
      <c r="E85" s="2">
        <f>VLOOKUP(B85,'Listado de precios'!$A$5:$C$184,3,0)</f>
        <v>1076.0159999999998</v>
      </c>
      <c r="F85" s="2">
        <f t="shared" si="10"/>
        <v>744603.07199999993</v>
      </c>
    </row>
    <row r="86" spans="1:6" x14ac:dyDescent="0.2">
      <c r="A86" s="2">
        <f t="shared" si="9"/>
        <v>6.1099999999999977</v>
      </c>
      <c r="B86" s="2" t="s">
        <v>46</v>
      </c>
      <c r="C86" s="2" t="s">
        <v>2</v>
      </c>
      <c r="D86" s="2">
        <v>24</v>
      </c>
      <c r="E86" s="2">
        <f>VLOOKUP(B86,'Listado de precios'!$A$5:$C$184,3,0)</f>
        <v>22464.5949</v>
      </c>
      <c r="F86" s="2">
        <f t="shared" si="10"/>
        <v>539150.27760000003</v>
      </c>
    </row>
    <row r="87" spans="1:6" x14ac:dyDescent="0.2">
      <c r="A87" s="2">
        <f t="shared" si="9"/>
        <v>6.1199999999999974</v>
      </c>
      <c r="B87" s="2" t="s">
        <v>45</v>
      </c>
      <c r="C87" s="2" t="s">
        <v>2</v>
      </c>
      <c r="D87" s="2">
        <v>18</v>
      </c>
      <c r="E87" s="2">
        <f>VLOOKUP(B87,'Listado de precios'!$A$5:$C$184,3,0)</f>
        <v>8885.5175999999992</v>
      </c>
      <c r="F87" s="2">
        <f t="shared" si="10"/>
        <v>159939.31679999997</v>
      </c>
    </row>
    <row r="88" spans="1:6" x14ac:dyDescent="0.2">
      <c r="A88" s="2">
        <f t="shared" si="9"/>
        <v>6.1299999999999972</v>
      </c>
      <c r="B88" s="2" t="s">
        <v>44</v>
      </c>
      <c r="C88" s="2" t="s">
        <v>2</v>
      </c>
      <c r="D88" s="2">
        <v>8</v>
      </c>
      <c r="E88" s="2">
        <f>VLOOKUP(B88,'Listado de precios'!$A$5:$C$184,3,0)</f>
        <v>8455.5731999999989</v>
      </c>
      <c r="F88" s="2">
        <f t="shared" si="10"/>
        <v>67644.585599999991</v>
      </c>
    </row>
    <row r="89" spans="1:6" x14ac:dyDescent="0.2">
      <c r="A89" s="2">
        <f t="shared" si="9"/>
        <v>6.139999999999997</v>
      </c>
      <c r="B89" s="2" t="s">
        <v>43</v>
      </c>
      <c r="C89" s="2" t="s">
        <v>2</v>
      </c>
      <c r="D89" s="2">
        <v>9</v>
      </c>
      <c r="E89" s="2">
        <f>VLOOKUP(B89,'Listado de precios'!$A$5:$C$184,3,0)</f>
        <v>7201.5686999999989</v>
      </c>
      <c r="F89" s="2">
        <f t="shared" si="10"/>
        <v>64814.118299999987</v>
      </c>
    </row>
    <row r="90" spans="1:6" x14ac:dyDescent="0.2">
      <c r="A90" s="2">
        <f t="shared" si="9"/>
        <v>6.1499999999999968</v>
      </c>
      <c r="B90" s="2" t="s">
        <v>184</v>
      </c>
      <c r="C90" s="2" t="s">
        <v>2</v>
      </c>
      <c r="D90" s="2">
        <v>6</v>
      </c>
      <c r="E90" s="2">
        <f>VLOOKUP(B90,'Listado de precios'!$A$5:$C$184,3,0)</f>
        <v>378210</v>
      </c>
      <c r="F90" s="2">
        <f t="shared" si="10"/>
        <v>2269260</v>
      </c>
    </row>
    <row r="91" spans="1:6" x14ac:dyDescent="0.2">
      <c r="A91" s="2">
        <f t="shared" si="9"/>
        <v>6.1599999999999966</v>
      </c>
      <c r="B91" s="2" t="s">
        <v>183</v>
      </c>
      <c r="C91" s="2" t="s">
        <v>2</v>
      </c>
      <c r="D91" s="2">
        <f>D90</f>
        <v>6</v>
      </c>
      <c r="E91" s="2">
        <f>VLOOKUP(B91,'Listado de precios'!$A$5:$C$184,3,0)</f>
        <v>32000</v>
      </c>
      <c r="F91" s="2">
        <f t="shared" si="10"/>
        <v>192000</v>
      </c>
    </row>
    <row r="92" spans="1:6" x14ac:dyDescent="0.2">
      <c r="A92" s="2">
        <f t="shared" si="9"/>
        <v>6.1699999999999964</v>
      </c>
      <c r="B92" s="2" t="s">
        <v>33</v>
      </c>
      <c r="C92" s="2" t="s">
        <v>2</v>
      </c>
      <c r="D92" s="2">
        <v>3</v>
      </c>
      <c r="E92" s="2">
        <f>VLOOKUP(B92,'Listado de precios'!$A$5:$C$184,3,0)</f>
        <v>605136</v>
      </c>
      <c r="F92" s="2">
        <f t="shared" si="10"/>
        <v>1815408</v>
      </c>
    </row>
    <row r="93" spans="1:6" x14ac:dyDescent="0.2">
      <c r="A93" s="2">
        <f t="shared" si="9"/>
        <v>6.1799999999999962</v>
      </c>
      <c r="B93" s="2" t="s">
        <v>56</v>
      </c>
      <c r="C93" s="2" t="s">
        <v>2</v>
      </c>
      <c r="D93" s="2">
        <f>D92</f>
        <v>3</v>
      </c>
      <c r="E93" s="2">
        <f>VLOOKUP(B93,'Listado de precios'!$A$5:$C$184,3,0)</f>
        <v>32100</v>
      </c>
      <c r="F93" s="2">
        <f t="shared" si="10"/>
        <v>96300</v>
      </c>
    </row>
    <row r="94" spans="1:6" x14ac:dyDescent="0.2">
      <c r="A94" s="2">
        <f t="shared" si="9"/>
        <v>6.1899999999999959</v>
      </c>
      <c r="B94" s="2" t="s">
        <v>170</v>
      </c>
      <c r="C94" s="2" t="s">
        <v>2</v>
      </c>
      <c r="D94" s="2">
        <v>1</v>
      </c>
      <c r="E94" s="2">
        <f>VLOOKUP(B94,'Listado de precios'!$A$5:$C$184,3,0)</f>
        <v>3200000</v>
      </c>
      <c r="F94" s="2">
        <f t="shared" si="10"/>
        <v>3200000</v>
      </c>
    </row>
    <row r="95" spans="1:6" x14ac:dyDescent="0.2">
      <c r="E95" s="2" t="s">
        <v>87</v>
      </c>
      <c r="F95" s="2">
        <f>SUM(F76:F94)</f>
        <v>31562851.370299999</v>
      </c>
    </row>
    <row r="97" spans="1:6" x14ac:dyDescent="0.2">
      <c r="A97" s="2" t="s">
        <v>10</v>
      </c>
      <c r="B97" s="2" t="s">
        <v>108</v>
      </c>
    </row>
    <row r="98" spans="1:6" x14ac:dyDescent="0.2">
      <c r="A98" s="2">
        <v>7</v>
      </c>
      <c r="B98" s="2" t="s">
        <v>15</v>
      </c>
    </row>
    <row r="99" spans="1:6" x14ac:dyDescent="0.2">
      <c r="A99" s="2">
        <f t="shared" ref="A99:A108" si="11">A98+0.01</f>
        <v>7.01</v>
      </c>
      <c r="B99" s="2" t="s">
        <v>153</v>
      </c>
      <c r="C99" s="2" t="s">
        <v>2</v>
      </c>
      <c r="D99" s="2">
        <v>1</v>
      </c>
      <c r="E99" s="2">
        <f>VLOOKUP(B99,'Listado de precios'!$A$5:$C$184,3,0)</f>
        <v>54900</v>
      </c>
      <c r="F99" s="2">
        <f t="shared" ref="F99:F108" si="12">E99*D99</f>
        <v>54900</v>
      </c>
    </row>
    <row r="100" spans="1:6" x14ac:dyDescent="0.2">
      <c r="A100" s="2">
        <f t="shared" si="11"/>
        <v>7.02</v>
      </c>
      <c r="B100" s="2" t="s">
        <v>186</v>
      </c>
      <c r="C100" s="2" t="s">
        <v>2</v>
      </c>
      <c r="D100" s="2">
        <v>1</v>
      </c>
      <c r="E100" s="2">
        <f>VLOOKUP(B100,'Listado de precios'!$A$5:$C$184,3,0)</f>
        <v>393800</v>
      </c>
      <c r="F100" s="2">
        <f t="shared" si="12"/>
        <v>393800</v>
      </c>
    </row>
    <row r="101" spans="1:6" x14ac:dyDescent="0.2">
      <c r="A101" s="2">
        <f t="shared" si="11"/>
        <v>7.0299999999999994</v>
      </c>
      <c r="B101" s="2" t="s">
        <v>185</v>
      </c>
      <c r="C101" s="2" t="s">
        <v>2</v>
      </c>
      <c r="D101" s="2">
        <v>9</v>
      </c>
      <c r="E101" s="2">
        <f>VLOOKUP(B101,'Listado de precios'!$A$5:$C$184,3,0)</f>
        <v>469984</v>
      </c>
      <c r="F101" s="2">
        <f t="shared" si="12"/>
        <v>4229856</v>
      </c>
    </row>
    <row r="102" spans="1:6" x14ac:dyDescent="0.2">
      <c r="A102" s="2">
        <f t="shared" si="11"/>
        <v>7.0399999999999991</v>
      </c>
      <c r="B102" s="2" t="s">
        <v>179</v>
      </c>
      <c r="C102" s="2" t="s">
        <v>2</v>
      </c>
      <c r="D102" s="2">
        <v>400</v>
      </c>
      <c r="E102" s="2">
        <f>VLOOKUP(B102,'Listado de precios'!$A$5:$C$184,3,0)</f>
        <v>21850</v>
      </c>
      <c r="F102" s="2">
        <f t="shared" si="12"/>
        <v>8740000</v>
      </c>
    </row>
    <row r="103" spans="1:6" x14ac:dyDescent="0.2">
      <c r="A103" s="2">
        <f t="shared" si="11"/>
        <v>7.0499999999999989</v>
      </c>
      <c r="B103" s="2" t="s">
        <v>201</v>
      </c>
      <c r="C103" s="2" t="s">
        <v>2</v>
      </c>
      <c r="D103" s="2">
        <v>1</v>
      </c>
      <c r="E103" s="2">
        <f>VLOOKUP(B103,'Listado de precios'!$A$5:$C$184,3,0)</f>
        <v>45000</v>
      </c>
      <c r="F103" s="2">
        <f t="shared" si="12"/>
        <v>45000</v>
      </c>
    </row>
    <row r="104" spans="1:6" x14ac:dyDescent="0.2">
      <c r="A104" s="2">
        <f t="shared" si="11"/>
        <v>7.0599999999999987</v>
      </c>
      <c r="B104" s="2" t="s">
        <v>178</v>
      </c>
      <c r="C104" s="2" t="s">
        <v>2</v>
      </c>
      <c r="D104" s="2">
        <f>D102</f>
        <v>400</v>
      </c>
      <c r="E104" s="2">
        <f>VLOOKUP(B104,'Listado de precios'!$A$5:$C$184,3,0)</f>
        <v>6000</v>
      </c>
      <c r="F104" s="2">
        <f t="shared" si="12"/>
        <v>2400000</v>
      </c>
    </row>
    <row r="105" spans="1:6" x14ac:dyDescent="0.2">
      <c r="A105" s="2">
        <f t="shared" si="11"/>
        <v>7.0699999999999985</v>
      </c>
      <c r="B105" s="2" t="s">
        <v>123</v>
      </c>
      <c r="C105" s="2" t="s">
        <v>2</v>
      </c>
      <c r="D105" s="2">
        <v>1</v>
      </c>
      <c r="E105" s="2">
        <f>VLOOKUP(B105,'Listado de precios'!$A$5:$C$184,3,0)</f>
        <v>90000</v>
      </c>
      <c r="F105" s="2">
        <f t="shared" si="12"/>
        <v>90000</v>
      </c>
    </row>
    <row r="106" spans="1:6" x14ac:dyDescent="0.2">
      <c r="A106" s="2">
        <f t="shared" si="11"/>
        <v>7.0799999999999983</v>
      </c>
      <c r="B106" s="2" t="s">
        <v>73</v>
      </c>
      <c r="C106" s="2" t="s">
        <v>2</v>
      </c>
      <c r="D106" s="2">
        <v>12</v>
      </c>
      <c r="E106" s="2">
        <f>VLOOKUP(B106,'Listado de precios'!$A$5:$C$184,3,0)</f>
        <v>11996</v>
      </c>
      <c r="F106" s="2">
        <f t="shared" si="12"/>
        <v>143952</v>
      </c>
    </row>
    <row r="107" spans="1:6" x14ac:dyDescent="0.2">
      <c r="A107" s="2">
        <f t="shared" si="11"/>
        <v>7.0899999999999981</v>
      </c>
      <c r="B107" s="2" t="s">
        <v>20</v>
      </c>
      <c r="C107" s="2" t="s">
        <v>1</v>
      </c>
      <c r="D107" s="2">
        <v>8</v>
      </c>
      <c r="E107" s="2">
        <f>VLOOKUP(B107,'Listado de precios'!$A$5:$C$184,3,0)</f>
        <v>69389</v>
      </c>
      <c r="F107" s="2">
        <f t="shared" si="12"/>
        <v>555112</v>
      </c>
    </row>
    <row r="108" spans="1:6" x14ac:dyDescent="0.2">
      <c r="A108" s="2">
        <f t="shared" si="11"/>
        <v>7.0999999999999979</v>
      </c>
      <c r="B108" s="2" t="s">
        <v>126</v>
      </c>
      <c r="C108" s="2" t="s">
        <v>2</v>
      </c>
      <c r="D108" s="2">
        <v>1</v>
      </c>
      <c r="E108" s="2">
        <f>VLOOKUP(B108,'Listado de precios'!$A$5:$C$184,3,0)</f>
        <v>642000</v>
      </c>
      <c r="F108" s="2">
        <f t="shared" si="12"/>
        <v>642000</v>
      </c>
    </row>
    <row r="109" spans="1:6" x14ac:dyDescent="0.2">
      <c r="E109" s="2" t="s">
        <v>87</v>
      </c>
      <c r="F109" s="2">
        <f>SUM(F99:F108)</f>
        <v>17294620</v>
      </c>
    </row>
    <row r="111" spans="1:6" x14ac:dyDescent="0.2">
      <c r="A111" s="2" t="s">
        <v>10</v>
      </c>
      <c r="B111" s="2" t="s">
        <v>109</v>
      </c>
    </row>
    <row r="112" spans="1:6" x14ac:dyDescent="0.2">
      <c r="A112" s="2">
        <v>8</v>
      </c>
      <c r="B112" s="2" t="s">
        <v>15</v>
      </c>
    </row>
    <row r="113" spans="1:6" x14ac:dyDescent="0.2">
      <c r="A113" s="2">
        <f t="shared" ref="A113:A130" si="13">A112+0.01</f>
        <v>8.01</v>
      </c>
      <c r="B113" s="2" t="s">
        <v>76</v>
      </c>
      <c r="C113" s="2" t="s">
        <v>2</v>
      </c>
      <c r="D113" s="2">
        <v>1</v>
      </c>
      <c r="E113" s="2">
        <f>VLOOKUP(B113,'Listado de precios'!$A$5:$C$184,3,0)</f>
        <v>522095.81640000001</v>
      </c>
      <c r="F113" s="2">
        <f t="shared" ref="F113:F130" si="14">E113*D113</f>
        <v>522095.81640000001</v>
      </c>
    </row>
    <row r="114" spans="1:6" x14ac:dyDescent="0.2">
      <c r="A114" s="2">
        <f t="shared" si="13"/>
        <v>8.02</v>
      </c>
      <c r="B114" s="2" t="s">
        <v>17</v>
      </c>
      <c r="C114" s="2" t="s">
        <v>2</v>
      </c>
      <c r="D114" s="2">
        <v>1</v>
      </c>
      <c r="E114" s="2">
        <f>VLOOKUP(B114,'Listado de precios'!$A$5:$C$184,3,0)</f>
        <v>180000</v>
      </c>
      <c r="F114" s="2">
        <f t="shared" si="14"/>
        <v>180000</v>
      </c>
    </row>
    <row r="115" spans="1:6" x14ac:dyDescent="0.2">
      <c r="A115" s="2">
        <f t="shared" si="13"/>
        <v>8.0299999999999994</v>
      </c>
      <c r="B115" s="2" t="s">
        <v>14</v>
      </c>
      <c r="C115" s="2" t="s">
        <v>2</v>
      </c>
      <c r="D115" s="2">
        <v>1</v>
      </c>
      <c r="E115" s="2">
        <f>VLOOKUP(B115,'Listado de precios'!$A$5:$C$184,3,0)</f>
        <v>65244.062700000002</v>
      </c>
      <c r="F115" s="2">
        <f t="shared" si="14"/>
        <v>65244.062700000002</v>
      </c>
    </row>
    <row r="116" spans="1:6" x14ac:dyDescent="0.2">
      <c r="A116" s="2">
        <f t="shared" si="13"/>
        <v>8.0399999999999991</v>
      </c>
      <c r="B116" s="2" t="s">
        <v>65</v>
      </c>
      <c r="C116" s="2" t="s">
        <v>2</v>
      </c>
      <c r="D116" s="2">
        <v>2</v>
      </c>
      <c r="E116" s="2">
        <f>VLOOKUP(B116,'Listado de precios'!$A$5:$C$184,3,0)</f>
        <v>383500</v>
      </c>
      <c r="F116" s="2">
        <f t="shared" si="14"/>
        <v>767000</v>
      </c>
    </row>
    <row r="117" spans="1:6" x14ac:dyDescent="0.2">
      <c r="A117" s="2">
        <f t="shared" si="13"/>
        <v>8.0499999999999989</v>
      </c>
      <c r="B117" s="2" t="s">
        <v>72</v>
      </c>
      <c r="C117" s="2" t="s">
        <v>2</v>
      </c>
      <c r="D117" s="2">
        <v>1</v>
      </c>
      <c r="E117" s="2">
        <f>VLOOKUP(B117,'Listado de precios'!$A$5:$C$184,3,0)</f>
        <v>229984.4253</v>
      </c>
      <c r="F117" s="2">
        <f t="shared" si="14"/>
        <v>229984.4253</v>
      </c>
    </row>
    <row r="118" spans="1:6" x14ac:dyDescent="0.2">
      <c r="A118" s="2">
        <f t="shared" si="13"/>
        <v>8.0599999999999987</v>
      </c>
      <c r="B118" s="2" t="s">
        <v>67</v>
      </c>
      <c r="C118" s="2" t="s">
        <v>2</v>
      </c>
      <c r="D118" s="2">
        <v>12</v>
      </c>
      <c r="E118" s="2">
        <f>VLOOKUP(B118,'Listado de precios'!$A$5:$C$184,3,0)</f>
        <v>6055.0502999999999</v>
      </c>
      <c r="F118" s="2">
        <f t="shared" si="14"/>
        <v>72660.603600000002</v>
      </c>
    </row>
    <row r="119" spans="1:6" x14ac:dyDescent="0.2">
      <c r="A119" s="2">
        <f t="shared" si="13"/>
        <v>8.0699999999999985</v>
      </c>
      <c r="B119" s="2" t="s">
        <v>36</v>
      </c>
      <c r="C119" s="2" t="s">
        <v>2</v>
      </c>
      <c r="D119" s="2">
        <v>1</v>
      </c>
      <c r="E119" s="2">
        <f>VLOOKUP(B119,'Listado de precios'!$A$5:$C$184,3,0)</f>
        <v>2400.5229000000004</v>
      </c>
      <c r="F119" s="2">
        <f t="shared" si="14"/>
        <v>2400.5229000000004</v>
      </c>
    </row>
    <row r="120" spans="1:6" x14ac:dyDescent="0.2">
      <c r="A120" s="2">
        <f t="shared" si="13"/>
        <v>8.0799999999999983</v>
      </c>
      <c r="B120" s="2" t="s">
        <v>47</v>
      </c>
      <c r="C120" s="2" t="s">
        <v>2</v>
      </c>
      <c r="D120" s="2">
        <v>1</v>
      </c>
      <c r="E120" s="2">
        <f>VLOOKUP(B120,'Listado de precios'!$A$5:$C$184,3,0)</f>
        <v>635242.85100000002</v>
      </c>
      <c r="F120" s="2">
        <f t="shared" si="14"/>
        <v>635242.85100000002</v>
      </c>
    </row>
    <row r="121" spans="1:6" x14ac:dyDescent="0.2">
      <c r="A121" s="2">
        <f t="shared" si="13"/>
        <v>8.0899999999999981</v>
      </c>
      <c r="B121" s="2" t="s">
        <v>7</v>
      </c>
      <c r="C121" s="2" t="s">
        <v>2</v>
      </c>
      <c r="D121" s="2">
        <v>6</v>
      </c>
      <c r="E121" s="2">
        <f>VLOOKUP(B121,'Listado de precios'!$A$5:$C$184,3,0)</f>
        <v>245820.7107</v>
      </c>
      <c r="F121" s="2">
        <f t="shared" si="14"/>
        <v>1474924.2642000001</v>
      </c>
    </row>
    <row r="122" spans="1:6" x14ac:dyDescent="0.2">
      <c r="A122" s="2">
        <f t="shared" si="13"/>
        <v>8.0999999999999979</v>
      </c>
      <c r="B122" s="2" t="s">
        <v>13</v>
      </c>
      <c r="C122" s="2" t="s">
        <v>2</v>
      </c>
      <c r="D122" s="2">
        <v>1</v>
      </c>
      <c r="E122" s="2">
        <f>VLOOKUP(B122,'Listado de precios'!$A$5:$C$184,3,0)</f>
        <v>198455.16930000004</v>
      </c>
      <c r="F122" s="2">
        <f t="shared" si="14"/>
        <v>198455.16930000004</v>
      </c>
    </row>
    <row r="123" spans="1:6" x14ac:dyDescent="0.2">
      <c r="A123" s="2">
        <f t="shared" si="13"/>
        <v>8.1099999999999977</v>
      </c>
      <c r="B123" s="2" t="s">
        <v>153</v>
      </c>
      <c r="C123" s="2" t="s">
        <v>2</v>
      </c>
      <c r="D123" s="2">
        <v>1</v>
      </c>
      <c r="E123" s="2">
        <f>VLOOKUP(B123,'Listado de precios'!$A$5:$C$184,3,0)</f>
        <v>54900</v>
      </c>
      <c r="F123" s="2">
        <f t="shared" si="14"/>
        <v>54900</v>
      </c>
    </row>
    <row r="124" spans="1:6" x14ac:dyDescent="0.2">
      <c r="A124" s="2">
        <f t="shared" si="13"/>
        <v>8.1199999999999974</v>
      </c>
      <c r="B124" s="2" t="s">
        <v>66</v>
      </c>
      <c r="C124" s="2" t="s">
        <v>2</v>
      </c>
      <c r="D124" s="2">
        <v>2</v>
      </c>
      <c r="E124" s="2">
        <f>VLOOKUP(B124,'Listado de precios'!$A$5:$C$184,3,0)</f>
        <v>193474.98</v>
      </c>
      <c r="F124" s="2">
        <f t="shared" si="14"/>
        <v>386949.96</v>
      </c>
    </row>
    <row r="125" spans="1:6" x14ac:dyDescent="0.2">
      <c r="A125" s="2">
        <f t="shared" si="13"/>
        <v>8.1299999999999972</v>
      </c>
      <c r="B125" s="2" t="s">
        <v>23</v>
      </c>
      <c r="C125" s="2" t="s">
        <v>1</v>
      </c>
      <c r="D125" s="2">
        <v>10</v>
      </c>
      <c r="E125" s="2">
        <f>VLOOKUP(B125,'Listado de precios'!$A$5:$C$184,3,0)</f>
        <v>4126</v>
      </c>
      <c r="F125" s="2">
        <f t="shared" si="14"/>
        <v>41260</v>
      </c>
    </row>
    <row r="126" spans="1:6" x14ac:dyDescent="0.2">
      <c r="A126" s="2">
        <f t="shared" si="13"/>
        <v>8.139999999999997</v>
      </c>
      <c r="B126" s="2" t="s">
        <v>81</v>
      </c>
      <c r="C126" s="2" t="s">
        <v>1</v>
      </c>
      <c r="D126" s="2">
        <v>2</v>
      </c>
      <c r="E126" s="2">
        <f>VLOOKUP(B126,'Listado de precios'!$A$5:$C$184,3,0)</f>
        <v>20711</v>
      </c>
      <c r="F126" s="2">
        <f t="shared" si="14"/>
        <v>41422</v>
      </c>
    </row>
    <row r="127" spans="1:6" x14ac:dyDescent="0.2">
      <c r="A127" s="2">
        <f t="shared" si="13"/>
        <v>8.1499999999999968</v>
      </c>
      <c r="B127" s="2" t="s">
        <v>73</v>
      </c>
      <c r="C127" s="2" t="s">
        <v>2</v>
      </c>
      <c r="D127" s="2">
        <v>12</v>
      </c>
      <c r="E127" s="2">
        <f>VLOOKUP(B127,'Listado de precios'!$A$5:$C$184,3,0)</f>
        <v>11996</v>
      </c>
      <c r="F127" s="2">
        <f t="shared" si="14"/>
        <v>143952</v>
      </c>
    </row>
    <row r="128" spans="1:6" x14ac:dyDescent="0.2">
      <c r="A128" s="2">
        <f t="shared" si="13"/>
        <v>8.1599999999999966</v>
      </c>
      <c r="B128" s="2" t="s">
        <v>20</v>
      </c>
      <c r="C128" s="2" t="s">
        <v>1</v>
      </c>
      <c r="D128" s="2">
        <v>8</v>
      </c>
      <c r="E128" s="2">
        <f>VLOOKUP(B128,'Listado de precios'!$A$5:$C$184,3,0)</f>
        <v>69389</v>
      </c>
      <c r="F128" s="2">
        <f t="shared" si="14"/>
        <v>555112</v>
      </c>
    </row>
    <row r="129" spans="1:6" x14ac:dyDescent="0.2">
      <c r="A129" s="2">
        <f t="shared" si="13"/>
        <v>8.1699999999999964</v>
      </c>
      <c r="B129" s="2" t="s">
        <v>124</v>
      </c>
      <c r="C129" s="2" t="s">
        <v>2</v>
      </c>
      <c r="D129" s="2">
        <v>1</v>
      </c>
      <c r="E129" s="2">
        <f>VLOOKUP(B129,'Listado de precios'!$A$5:$C$184,3,0)</f>
        <v>160500</v>
      </c>
      <c r="F129" s="2">
        <f t="shared" si="14"/>
        <v>160500</v>
      </c>
    </row>
    <row r="130" spans="1:6" x14ac:dyDescent="0.2">
      <c r="A130" s="2">
        <f t="shared" si="13"/>
        <v>8.1799999999999962</v>
      </c>
      <c r="B130" s="2" t="s">
        <v>125</v>
      </c>
      <c r="C130" s="2" t="s">
        <v>2</v>
      </c>
      <c r="D130" s="2">
        <v>1</v>
      </c>
      <c r="E130" s="2">
        <f>VLOOKUP(B130,'Listado de precios'!$A$5:$C$184,3,0)</f>
        <v>1070000</v>
      </c>
      <c r="F130" s="2">
        <f t="shared" si="14"/>
        <v>1070000</v>
      </c>
    </row>
    <row r="131" spans="1:6" x14ac:dyDescent="0.2">
      <c r="E131" s="2" t="s">
        <v>87</v>
      </c>
      <c r="F131" s="2">
        <f>SUM(F113:F130)</f>
        <v>6602103.6754000001</v>
      </c>
    </row>
    <row r="133" spans="1:6" x14ac:dyDescent="0.2">
      <c r="A133" s="2" t="s">
        <v>10</v>
      </c>
      <c r="B133" s="2" t="s">
        <v>144</v>
      </c>
    </row>
    <row r="134" spans="1:6" x14ac:dyDescent="0.2">
      <c r="A134" s="2">
        <v>9</v>
      </c>
      <c r="B134" s="2" t="s">
        <v>15</v>
      </c>
    </row>
    <row r="135" spans="1:6" x14ac:dyDescent="0.2">
      <c r="A135" s="2">
        <f t="shared" ref="A135:A144" si="15">A134+0.01</f>
        <v>9.01</v>
      </c>
      <c r="B135" s="2" t="s">
        <v>84</v>
      </c>
      <c r="C135" s="2" t="s">
        <v>1</v>
      </c>
      <c r="D135" s="2">
        <v>66.2</v>
      </c>
      <c r="E135" s="2">
        <f>VLOOKUP(B135,'Listado de precios'!$A$5:$C$184,3,0)</f>
        <v>16830</v>
      </c>
      <c r="F135" s="2">
        <f t="shared" ref="F135:F144" si="16">D135*E135</f>
        <v>1114146</v>
      </c>
    </row>
    <row r="136" spans="1:6" x14ac:dyDescent="0.2">
      <c r="A136" s="2">
        <f t="shared" si="15"/>
        <v>9.02</v>
      </c>
      <c r="B136" s="2" t="s">
        <v>83</v>
      </c>
      <c r="C136" s="2" t="s">
        <v>1</v>
      </c>
      <c r="D136" s="2">
        <v>106.4</v>
      </c>
      <c r="E136" s="2">
        <f>VLOOKUP(B136,'Listado de precios'!$A$5:$C$184,3,0)</f>
        <v>10820</v>
      </c>
      <c r="F136" s="2">
        <f t="shared" si="16"/>
        <v>1151248</v>
      </c>
    </row>
    <row r="137" spans="1:6" x14ac:dyDescent="0.2">
      <c r="A137" s="2">
        <f t="shared" si="15"/>
        <v>9.0299999999999994</v>
      </c>
      <c r="B137" s="2" t="s">
        <v>133</v>
      </c>
      <c r="C137" s="2" t="s">
        <v>1</v>
      </c>
      <c r="D137" s="2">
        <f>D135</f>
        <v>66.2</v>
      </c>
      <c r="E137" s="2">
        <f>VLOOKUP(B137,'Listado de precios'!$A$5:$C$184,3,0)</f>
        <v>6500</v>
      </c>
      <c r="F137" s="2">
        <f t="shared" si="16"/>
        <v>430300</v>
      </c>
    </row>
    <row r="138" spans="1:6" x14ac:dyDescent="0.2">
      <c r="A138" s="2">
        <f t="shared" si="15"/>
        <v>9.0399999999999991</v>
      </c>
      <c r="B138" s="2" t="s">
        <v>171</v>
      </c>
      <c r="C138" s="2" t="s">
        <v>1</v>
      </c>
      <c r="D138" s="2">
        <f>D136</f>
        <v>106.4</v>
      </c>
      <c r="E138" s="2">
        <f>VLOOKUP(B138,'Listado de precios'!$A$5:$C$184,3,0)</f>
        <v>2889</v>
      </c>
      <c r="F138" s="2">
        <f t="shared" si="16"/>
        <v>307389.60000000003</v>
      </c>
    </row>
    <row r="139" spans="1:6" x14ac:dyDescent="0.2">
      <c r="A139" s="2">
        <f t="shared" si="15"/>
        <v>9.0499999999999989</v>
      </c>
      <c r="B139" s="2" t="s">
        <v>184</v>
      </c>
      <c r="C139" s="2" t="s">
        <v>2</v>
      </c>
      <c r="D139" s="2">
        <v>4</v>
      </c>
      <c r="E139" s="2">
        <f>VLOOKUP(B139,'Listado de precios'!$A$5:$C$184,3,0)</f>
        <v>378210</v>
      </c>
      <c r="F139" s="2">
        <f t="shared" si="16"/>
        <v>1512840</v>
      </c>
    </row>
    <row r="140" spans="1:6" x14ac:dyDescent="0.2">
      <c r="A140" s="2">
        <f t="shared" si="15"/>
        <v>9.0599999999999987</v>
      </c>
      <c r="B140" s="2" t="s">
        <v>183</v>
      </c>
      <c r="C140" s="2" t="s">
        <v>2</v>
      </c>
      <c r="D140" s="2">
        <f>D139</f>
        <v>4</v>
      </c>
      <c r="E140" s="2">
        <f>VLOOKUP(B140,'Listado de precios'!$A$5:$C$184,3,0)</f>
        <v>32000</v>
      </c>
      <c r="F140" s="2">
        <f t="shared" si="16"/>
        <v>128000</v>
      </c>
    </row>
    <row r="141" spans="1:6" x14ac:dyDescent="0.2">
      <c r="A141" s="2">
        <f t="shared" si="15"/>
        <v>9.0699999999999985</v>
      </c>
      <c r="B141" s="2" t="s">
        <v>35</v>
      </c>
      <c r="C141" s="2" t="s">
        <v>2</v>
      </c>
      <c r="D141" s="2">
        <v>2</v>
      </c>
      <c r="E141" s="2">
        <f>VLOOKUP(B141,'Listado de precios'!$A$5:$C$184,3,0)</f>
        <v>378210</v>
      </c>
      <c r="F141" s="2">
        <f t="shared" si="16"/>
        <v>756420</v>
      </c>
    </row>
    <row r="142" spans="1:6" x14ac:dyDescent="0.2">
      <c r="A142" s="2">
        <f t="shared" si="15"/>
        <v>9.0799999999999983</v>
      </c>
      <c r="B142" s="2" t="s">
        <v>58</v>
      </c>
      <c r="C142" s="2" t="s">
        <v>2</v>
      </c>
      <c r="D142" s="2">
        <f>D141</f>
        <v>2</v>
      </c>
      <c r="E142" s="2">
        <f>VLOOKUP(B142,'Listado de precios'!$A$5:$C$184,3,0)</f>
        <v>40881</v>
      </c>
      <c r="F142" s="2">
        <f t="shared" si="16"/>
        <v>81762</v>
      </c>
    </row>
    <row r="143" spans="1:6" x14ac:dyDescent="0.2">
      <c r="A143" s="2">
        <f t="shared" si="15"/>
        <v>9.0899999999999981</v>
      </c>
      <c r="B143" s="2" t="s">
        <v>37</v>
      </c>
      <c r="C143" s="2" t="s">
        <v>38</v>
      </c>
      <c r="D143" s="2">
        <f>0.00339*30</f>
        <v>0.1017</v>
      </c>
      <c r="E143" s="2">
        <f>VLOOKUP(B143,'Listado de precios'!$A$5:$C$184,3,0)</f>
        <v>56900</v>
      </c>
      <c r="F143" s="2">
        <f t="shared" si="16"/>
        <v>5786.73</v>
      </c>
    </row>
    <row r="144" spans="1:6" x14ac:dyDescent="0.2">
      <c r="A144" s="2">
        <f t="shared" si="15"/>
        <v>9.0999999999999979</v>
      </c>
      <c r="B144" s="2" t="s">
        <v>53</v>
      </c>
      <c r="C144" s="2" t="s">
        <v>2</v>
      </c>
      <c r="D144" s="2">
        <f>0.01*30</f>
        <v>0.3</v>
      </c>
      <c r="E144" s="2">
        <f>VLOOKUP(B144,'Listado de precios'!$A$5:$C$184,3,0)</f>
        <v>27900</v>
      </c>
      <c r="F144" s="2">
        <f t="shared" si="16"/>
        <v>8370</v>
      </c>
    </row>
    <row r="145" spans="1:6" x14ac:dyDescent="0.2">
      <c r="E145" s="2" t="s">
        <v>87</v>
      </c>
      <c r="F145" s="2">
        <f>SUM(F135:F144)</f>
        <v>5496262.3300000001</v>
      </c>
    </row>
    <row r="147" spans="1:6" x14ac:dyDescent="0.2">
      <c r="A147" s="2" t="s">
        <v>10</v>
      </c>
      <c r="B147" s="2" t="s">
        <v>200</v>
      </c>
    </row>
    <row r="148" spans="1:6" x14ac:dyDescent="0.2">
      <c r="A148" s="2">
        <v>10</v>
      </c>
      <c r="B148" s="2" t="s">
        <v>15</v>
      </c>
    </row>
    <row r="149" spans="1:6" x14ac:dyDescent="0.2">
      <c r="A149" s="2">
        <f t="shared" ref="A149:A175" si="17">A148+0.01</f>
        <v>10.01</v>
      </c>
      <c r="B149" s="2" t="s">
        <v>79</v>
      </c>
      <c r="C149" s="2" t="s">
        <v>1</v>
      </c>
      <c r="D149" s="2">
        <v>12</v>
      </c>
      <c r="E149" s="2">
        <f>VLOOKUP(B149,'Listado de precios'!$A$5:$C$184,3,0)</f>
        <v>4659</v>
      </c>
      <c r="F149" s="2">
        <f t="shared" ref="F149:F175" si="18">D149*E149</f>
        <v>55908</v>
      </c>
    </row>
    <row r="150" spans="1:6" x14ac:dyDescent="0.2">
      <c r="A150" s="2">
        <f t="shared" si="17"/>
        <v>10.02</v>
      </c>
      <c r="B150" s="2" t="s">
        <v>129</v>
      </c>
      <c r="C150" s="2" t="s">
        <v>2</v>
      </c>
      <c r="D150" s="2">
        <f>D149</f>
        <v>12</v>
      </c>
      <c r="E150" s="2">
        <f>VLOOKUP(B150,'Listado de precios'!$A$5:$C$184,3,0)</f>
        <v>2167</v>
      </c>
      <c r="F150" s="2">
        <f t="shared" si="18"/>
        <v>26004</v>
      </c>
    </row>
    <row r="151" spans="1:6" x14ac:dyDescent="0.2">
      <c r="A151" s="2">
        <f t="shared" si="17"/>
        <v>10.029999999999999</v>
      </c>
      <c r="B151" s="2" t="s">
        <v>52</v>
      </c>
      <c r="C151" s="2" t="s">
        <v>2</v>
      </c>
      <c r="D151" s="2">
        <v>12</v>
      </c>
      <c r="E151" s="2">
        <f>VLOOKUP(B151,'Listado de precios'!$A$5:$C$184,3,0)</f>
        <v>165</v>
      </c>
      <c r="F151" s="2">
        <f t="shared" si="18"/>
        <v>1980</v>
      </c>
    </row>
    <row r="152" spans="1:6" x14ac:dyDescent="0.2">
      <c r="A152" s="2">
        <f t="shared" si="17"/>
        <v>10.039999999999999</v>
      </c>
      <c r="B152" s="2" t="s">
        <v>0</v>
      </c>
      <c r="C152" s="2" t="s">
        <v>1</v>
      </c>
      <c r="D152" s="2">
        <v>8.5</v>
      </c>
      <c r="E152" s="2">
        <f>VLOOKUP(B152,'Listado de precios'!$A$5:$C$184,3,0)</f>
        <v>600</v>
      </c>
      <c r="F152" s="2">
        <f t="shared" si="18"/>
        <v>5100</v>
      </c>
    </row>
    <row r="153" spans="1:6" x14ac:dyDescent="0.2">
      <c r="A153" s="2">
        <f t="shared" si="17"/>
        <v>10.049999999999999</v>
      </c>
      <c r="B153" s="2" t="s">
        <v>150</v>
      </c>
      <c r="C153" s="2" t="s">
        <v>1</v>
      </c>
      <c r="D153" s="2">
        <v>15</v>
      </c>
      <c r="E153" s="2">
        <f>VLOOKUP(B153,'Listado de precios'!$A$5:$C$184,3,0)</f>
        <v>880</v>
      </c>
      <c r="F153" s="2">
        <f t="shared" si="18"/>
        <v>13200</v>
      </c>
    </row>
    <row r="154" spans="1:6" x14ac:dyDescent="0.2">
      <c r="A154" s="2">
        <f t="shared" si="17"/>
        <v>10.059999999999999</v>
      </c>
      <c r="B154" s="2" t="s">
        <v>131</v>
      </c>
      <c r="C154" s="2" t="s">
        <v>1</v>
      </c>
      <c r="D154" s="2">
        <f>D153</f>
        <v>15</v>
      </c>
      <c r="E154" s="2">
        <f>VLOOKUP(B154,'Listado de precios'!$A$5:$C$184,3,0)</f>
        <v>2167</v>
      </c>
      <c r="F154" s="2">
        <f t="shared" si="18"/>
        <v>32505</v>
      </c>
    </row>
    <row r="155" spans="1:6" x14ac:dyDescent="0.2">
      <c r="A155" s="2">
        <f t="shared" si="17"/>
        <v>10.069999999999999</v>
      </c>
      <c r="B155" s="2" t="s">
        <v>32</v>
      </c>
      <c r="C155" s="2" t="s">
        <v>2</v>
      </c>
      <c r="D155" s="2">
        <v>1</v>
      </c>
      <c r="E155" s="2">
        <f>VLOOKUP(B155,'Listado de precios'!$A$5:$C$184,3,0)</f>
        <v>31887.542999999998</v>
      </c>
      <c r="F155" s="2">
        <f t="shared" si="18"/>
        <v>31887.542999999998</v>
      </c>
    </row>
    <row r="156" spans="1:6" x14ac:dyDescent="0.2">
      <c r="A156" s="2">
        <f t="shared" si="17"/>
        <v>10.079999999999998</v>
      </c>
      <c r="B156" s="2" t="s">
        <v>61</v>
      </c>
      <c r="C156" s="2" t="s">
        <v>2</v>
      </c>
      <c r="D156" s="2">
        <v>1</v>
      </c>
      <c r="E156" s="2">
        <f>VLOOKUP(B156,'Listado de precios'!$A$5:$C$184,3,0)</f>
        <v>19260</v>
      </c>
      <c r="F156" s="2">
        <f t="shared" si="18"/>
        <v>19260</v>
      </c>
    </row>
    <row r="157" spans="1:6" x14ac:dyDescent="0.2">
      <c r="A157" s="2">
        <f t="shared" si="17"/>
        <v>10.089999999999998</v>
      </c>
      <c r="B157" s="2" t="s">
        <v>182</v>
      </c>
      <c r="C157" s="2" t="s">
        <v>1</v>
      </c>
      <c r="D157" s="2">
        <v>53</v>
      </c>
      <c r="E157" s="2">
        <f>VLOOKUP(B157,'Listado de precios'!$A$5:$C$184,3,0)</f>
        <v>1900</v>
      </c>
      <c r="F157" s="2">
        <f t="shared" si="18"/>
        <v>100700</v>
      </c>
    </row>
    <row r="158" spans="1:6" x14ac:dyDescent="0.2">
      <c r="A158" s="2">
        <f t="shared" si="17"/>
        <v>10.099999999999998</v>
      </c>
      <c r="B158" s="2" t="s">
        <v>181</v>
      </c>
      <c r="C158" s="2" t="s">
        <v>2</v>
      </c>
      <c r="D158" s="2">
        <f>D157</f>
        <v>53</v>
      </c>
      <c r="E158" s="2">
        <f>VLOOKUP(B158,'Listado de precios'!$A$5:$C$184,3,0)</f>
        <v>400</v>
      </c>
      <c r="F158" s="2">
        <f t="shared" si="18"/>
        <v>21200</v>
      </c>
    </row>
    <row r="159" spans="1:6" x14ac:dyDescent="0.2">
      <c r="A159" s="2">
        <f t="shared" si="17"/>
        <v>10.109999999999998</v>
      </c>
      <c r="B159" s="2" t="s">
        <v>180</v>
      </c>
      <c r="C159" s="2" t="s">
        <v>2</v>
      </c>
      <c r="D159" s="2">
        <v>1</v>
      </c>
      <c r="E159" s="2">
        <f>VLOOKUP(B159,'Listado de precios'!$A$5:$C$184,3,0)</f>
        <v>28000</v>
      </c>
      <c r="F159" s="2">
        <f t="shared" si="18"/>
        <v>28000</v>
      </c>
    </row>
    <row r="160" spans="1:6" x14ac:dyDescent="0.2">
      <c r="A160" s="2">
        <f t="shared" si="17"/>
        <v>10.119999999999997</v>
      </c>
      <c r="B160" s="2" t="s">
        <v>179</v>
      </c>
      <c r="C160" s="2" t="s">
        <v>2</v>
      </c>
      <c r="D160" s="2">
        <v>2</v>
      </c>
      <c r="E160" s="2">
        <f>VLOOKUP(B160,'Listado de precios'!$A$5:$C$184,3,0)</f>
        <v>21850</v>
      </c>
      <c r="F160" s="2">
        <f t="shared" si="18"/>
        <v>43700</v>
      </c>
    </row>
    <row r="161" spans="1:6" x14ac:dyDescent="0.2">
      <c r="A161" s="2">
        <f t="shared" si="17"/>
        <v>10.129999999999997</v>
      </c>
      <c r="B161" s="2" t="s">
        <v>178</v>
      </c>
      <c r="C161" s="2" t="s">
        <v>2</v>
      </c>
      <c r="D161" s="2">
        <f>D160</f>
        <v>2</v>
      </c>
      <c r="E161" s="2">
        <f>VLOOKUP(B161,'Listado de precios'!$A$5:$C$184,3,0)</f>
        <v>6000</v>
      </c>
      <c r="F161" s="2">
        <f t="shared" si="18"/>
        <v>12000</v>
      </c>
    </row>
    <row r="162" spans="1:6" x14ac:dyDescent="0.2">
      <c r="A162" s="2">
        <f t="shared" si="17"/>
        <v>10.139999999999997</v>
      </c>
      <c r="B162" s="2" t="s">
        <v>86</v>
      </c>
      <c r="C162" s="2" t="s">
        <v>1</v>
      </c>
      <c r="D162" s="2">
        <v>82</v>
      </c>
      <c r="E162" s="2">
        <f>VLOOKUP(B162,'Listado de precios'!$A$5:$C$184,3,0)</f>
        <v>1076.0159999999998</v>
      </c>
      <c r="F162" s="2">
        <f t="shared" si="18"/>
        <v>88233.311999999991</v>
      </c>
    </row>
    <row r="163" spans="1:6" x14ac:dyDescent="0.2">
      <c r="A163" s="2">
        <f t="shared" si="17"/>
        <v>10.149999999999997</v>
      </c>
      <c r="B163" s="2" t="s">
        <v>43</v>
      </c>
      <c r="C163" s="2" t="s">
        <v>2</v>
      </c>
      <c r="D163" s="2">
        <v>1</v>
      </c>
      <c r="E163" s="2">
        <f>VLOOKUP(B163,'Listado de precios'!$A$5:$C$184,3,0)</f>
        <v>7201.5686999999989</v>
      </c>
      <c r="F163" s="2">
        <f t="shared" si="18"/>
        <v>7201.5686999999989</v>
      </c>
    </row>
    <row r="164" spans="1:6" x14ac:dyDescent="0.2">
      <c r="A164" s="2">
        <f t="shared" si="17"/>
        <v>10.159999999999997</v>
      </c>
      <c r="B164" s="2" t="s">
        <v>41</v>
      </c>
      <c r="C164" s="2" t="s">
        <v>2</v>
      </c>
      <c r="D164" s="2">
        <v>3</v>
      </c>
      <c r="E164" s="2">
        <f>VLOOKUP(B164,'Listado de precios'!$A$5:$C$184,3,0)</f>
        <v>1100</v>
      </c>
      <c r="F164" s="2">
        <f t="shared" si="18"/>
        <v>3300</v>
      </c>
    </row>
    <row r="165" spans="1:6" x14ac:dyDescent="0.2">
      <c r="A165" s="2">
        <f t="shared" si="17"/>
        <v>10.169999999999996</v>
      </c>
      <c r="B165" s="2" t="s">
        <v>69</v>
      </c>
      <c r="C165" s="2" t="s">
        <v>2</v>
      </c>
      <c r="D165" s="2">
        <v>4</v>
      </c>
      <c r="E165" s="2">
        <f>VLOOKUP(B165,'Listado de precios'!$A$5:$C$184,3,0)</f>
        <v>4400</v>
      </c>
      <c r="F165" s="2">
        <f t="shared" si="18"/>
        <v>17600</v>
      </c>
    </row>
    <row r="166" spans="1:6" x14ac:dyDescent="0.2">
      <c r="A166" s="2">
        <f t="shared" si="17"/>
        <v>10.179999999999996</v>
      </c>
      <c r="B166" s="2" t="s">
        <v>62</v>
      </c>
      <c r="C166" s="2" t="s">
        <v>2</v>
      </c>
      <c r="D166" s="2">
        <f>D165</f>
        <v>4</v>
      </c>
      <c r="E166" s="2">
        <f>VLOOKUP(B166,'Listado de precios'!$A$5:$C$184,3,0)</f>
        <v>12840</v>
      </c>
      <c r="F166" s="2">
        <f t="shared" si="18"/>
        <v>51360</v>
      </c>
    </row>
    <row r="167" spans="1:6" x14ac:dyDescent="0.2">
      <c r="A167" s="2">
        <f t="shared" si="17"/>
        <v>10.189999999999996</v>
      </c>
      <c r="B167" s="2" t="s">
        <v>27</v>
      </c>
      <c r="C167" s="2" t="s">
        <v>1</v>
      </c>
      <c r="D167" s="2">
        <v>15</v>
      </c>
      <c r="E167" s="2">
        <f>VLOOKUP(B167,'Listado de precios'!$A$5:$C$184,3,0)</f>
        <v>1076.0159999999998</v>
      </c>
      <c r="F167" s="2">
        <f t="shared" si="18"/>
        <v>16140.239999999998</v>
      </c>
    </row>
    <row r="168" spans="1:6" x14ac:dyDescent="0.2">
      <c r="A168" s="2">
        <f t="shared" si="17"/>
        <v>10.199999999999996</v>
      </c>
      <c r="B168" s="2" t="s">
        <v>71</v>
      </c>
      <c r="C168" s="2" t="s">
        <v>2</v>
      </c>
      <c r="D168" s="2">
        <v>2</v>
      </c>
      <c r="E168" s="2">
        <f>VLOOKUP(B168,'Listado de precios'!$A$5:$C$184,3,0)</f>
        <v>15000</v>
      </c>
      <c r="F168" s="2">
        <f t="shared" si="18"/>
        <v>30000</v>
      </c>
    </row>
    <row r="169" spans="1:6" x14ac:dyDescent="0.2">
      <c r="A169" s="2">
        <f t="shared" si="17"/>
        <v>10.209999999999996</v>
      </c>
      <c r="B169" s="2" t="s">
        <v>28</v>
      </c>
      <c r="C169" s="2" t="s">
        <v>1</v>
      </c>
      <c r="D169" s="2">
        <v>15</v>
      </c>
      <c r="E169" s="2">
        <f>VLOOKUP(B169,'Listado de precios'!$A$5:$C$184,3,0)</f>
        <v>938.71194000000003</v>
      </c>
      <c r="F169" s="2">
        <f t="shared" si="18"/>
        <v>14080.679100000001</v>
      </c>
    </row>
    <row r="170" spans="1:6" x14ac:dyDescent="0.2">
      <c r="A170" s="2">
        <f t="shared" si="17"/>
        <v>10.219999999999995</v>
      </c>
      <c r="B170" s="2" t="s">
        <v>42</v>
      </c>
      <c r="C170" s="2" t="s">
        <v>2</v>
      </c>
      <c r="D170" s="2">
        <v>4</v>
      </c>
      <c r="E170" s="2">
        <f>VLOOKUP(B170,'Listado de precios'!$A$5:$C$184,3,0)</f>
        <v>895.71749999999997</v>
      </c>
      <c r="F170" s="2">
        <f t="shared" si="18"/>
        <v>3582.87</v>
      </c>
    </row>
    <row r="171" spans="1:6" x14ac:dyDescent="0.2">
      <c r="A171" s="2">
        <f t="shared" si="17"/>
        <v>10.229999999999995</v>
      </c>
      <c r="B171" s="2" t="s">
        <v>177</v>
      </c>
      <c r="C171" s="2" t="s">
        <v>2</v>
      </c>
      <c r="D171" s="2">
        <v>6</v>
      </c>
      <c r="E171" s="2">
        <f>VLOOKUP(B171,'Listado de precios'!$A$5:$C$184,3,0)</f>
        <v>1550</v>
      </c>
      <c r="F171" s="2">
        <f t="shared" si="18"/>
        <v>9300</v>
      </c>
    </row>
    <row r="172" spans="1:6" x14ac:dyDescent="0.2">
      <c r="A172" s="2">
        <f t="shared" si="17"/>
        <v>10.239999999999995</v>
      </c>
      <c r="B172" s="2" t="s">
        <v>37</v>
      </c>
      <c r="C172" s="2" t="s">
        <v>38</v>
      </c>
      <c r="D172" s="2">
        <v>0.01</v>
      </c>
      <c r="E172" s="2">
        <f>VLOOKUP(B172,'Listado de precios'!$A$5:$C$184,3,0)</f>
        <v>56900</v>
      </c>
      <c r="F172" s="2">
        <f t="shared" si="18"/>
        <v>569</v>
      </c>
    </row>
    <row r="173" spans="1:6" x14ac:dyDescent="0.2">
      <c r="A173" s="2">
        <f t="shared" si="17"/>
        <v>10.249999999999995</v>
      </c>
      <c r="B173" s="2" t="s">
        <v>53</v>
      </c>
      <c r="C173" s="2" t="s">
        <v>2</v>
      </c>
      <c r="D173" s="2">
        <v>0.01</v>
      </c>
      <c r="E173" s="2">
        <f>VLOOKUP(B173,'Listado de precios'!$A$5:$C$184,3,0)</f>
        <v>27900</v>
      </c>
      <c r="F173" s="2">
        <f t="shared" si="18"/>
        <v>279</v>
      </c>
    </row>
    <row r="174" spans="1:6" x14ac:dyDescent="0.2">
      <c r="A174" s="2">
        <f t="shared" si="17"/>
        <v>10.259999999999994</v>
      </c>
      <c r="B174" s="2" t="s">
        <v>146</v>
      </c>
      <c r="C174" s="2" t="s">
        <v>2</v>
      </c>
      <c r="D174" s="2">
        <v>2</v>
      </c>
      <c r="E174" s="2">
        <f>VLOOKUP(B174,'Listado de precios'!$A$5:$C$184,3,0)</f>
        <v>10000</v>
      </c>
      <c r="F174" s="2">
        <f t="shared" si="18"/>
        <v>20000</v>
      </c>
    </row>
    <row r="175" spans="1:6" x14ac:dyDescent="0.2">
      <c r="A175" s="2">
        <f t="shared" si="17"/>
        <v>10.269999999999994</v>
      </c>
      <c r="B175" s="2" t="s">
        <v>147</v>
      </c>
      <c r="C175" s="2" t="s">
        <v>2</v>
      </c>
      <c r="D175" s="2">
        <v>2</v>
      </c>
      <c r="E175" s="2">
        <f>VLOOKUP(B175,'Listado de precios'!$A$5:$C$184,3,0)</f>
        <v>6000</v>
      </c>
      <c r="F175" s="2">
        <f t="shared" si="18"/>
        <v>12000</v>
      </c>
    </row>
    <row r="176" spans="1:6" x14ac:dyDescent="0.2">
      <c r="E176" s="2" t="s">
        <v>87</v>
      </c>
      <c r="F176" s="2">
        <f>SUM(F149:F175)</f>
        <v>665091.21279999986</v>
      </c>
    </row>
    <row r="178" spans="1:6" x14ac:dyDescent="0.2">
      <c r="A178" s="2" t="s">
        <v>10</v>
      </c>
      <c r="B178" s="2" t="s">
        <v>199</v>
      </c>
    </row>
    <row r="179" spans="1:6" x14ac:dyDescent="0.2">
      <c r="A179" s="2">
        <v>11</v>
      </c>
      <c r="B179" s="2" t="s">
        <v>15</v>
      </c>
    </row>
    <row r="180" spans="1:6" x14ac:dyDescent="0.2">
      <c r="A180" s="2">
        <f t="shared" ref="A180:A205" si="19">A179+0.01</f>
        <v>11.01</v>
      </c>
      <c r="B180" s="2" t="s">
        <v>151</v>
      </c>
      <c r="C180" s="2" t="s">
        <v>1</v>
      </c>
      <c r="D180" s="2">
        <v>12</v>
      </c>
      <c r="E180" s="2">
        <f>VLOOKUP(B180,'Listado de precios'!$A$5:$C$184,3,0)</f>
        <v>1260</v>
      </c>
      <c r="F180" s="2">
        <f t="shared" ref="F180:F205" si="20">D180*E180</f>
        <v>15120</v>
      </c>
    </row>
    <row r="181" spans="1:6" x14ac:dyDescent="0.2">
      <c r="A181" s="2">
        <f t="shared" si="19"/>
        <v>11.02</v>
      </c>
      <c r="B181" s="2" t="s">
        <v>157</v>
      </c>
      <c r="C181" s="2" t="s">
        <v>1</v>
      </c>
      <c r="D181" s="2">
        <f>D180</f>
        <v>12</v>
      </c>
      <c r="E181" s="2">
        <f>VLOOKUP(B181,'Listado de precios'!$A$5:$C$184,3,0)</f>
        <v>2167</v>
      </c>
      <c r="F181" s="2">
        <f t="shared" si="20"/>
        <v>26004</v>
      </c>
    </row>
    <row r="182" spans="1:6" x14ac:dyDescent="0.2">
      <c r="A182" s="2">
        <f t="shared" si="19"/>
        <v>11.03</v>
      </c>
      <c r="B182" s="2" t="s">
        <v>150</v>
      </c>
      <c r="C182" s="2" t="s">
        <v>1</v>
      </c>
      <c r="D182" s="2">
        <v>3</v>
      </c>
      <c r="E182" s="2">
        <f>VLOOKUP(B182,'Listado de precios'!$A$5:$C$184,3,0)</f>
        <v>880</v>
      </c>
      <c r="F182" s="2">
        <f t="shared" si="20"/>
        <v>2640</v>
      </c>
    </row>
    <row r="183" spans="1:6" x14ac:dyDescent="0.2">
      <c r="A183" s="2">
        <f t="shared" si="19"/>
        <v>11.04</v>
      </c>
      <c r="B183" s="2" t="s">
        <v>131</v>
      </c>
      <c r="C183" s="2" t="s">
        <v>1</v>
      </c>
      <c r="D183" s="2">
        <f>D182</f>
        <v>3</v>
      </c>
      <c r="E183" s="2">
        <f>VLOOKUP(B183,'Listado de precios'!$A$5:$C$184,3,0)</f>
        <v>2167</v>
      </c>
      <c r="F183" s="2">
        <f t="shared" si="20"/>
        <v>6501</v>
      </c>
    </row>
    <row r="184" spans="1:6" x14ac:dyDescent="0.2">
      <c r="A184" s="2">
        <f t="shared" si="19"/>
        <v>11.049999999999999</v>
      </c>
      <c r="B184" s="2" t="s">
        <v>32</v>
      </c>
      <c r="C184" s="2" t="s">
        <v>2</v>
      </c>
      <c r="D184" s="2">
        <v>1</v>
      </c>
      <c r="E184" s="2">
        <f>VLOOKUP(B184,'Listado de precios'!$A$5:$C$184,3,0)</f>
        <v>31887.542999999998</v>
      </c>
      <c r="F184" s="2">
        <f t="shared" si="20"/>
        <v>31887.542999999998</v>
      </c>
    </row>
    <row r="185" spans="1:6" x14ac:dyDescent="0.2">
      <c r="A185" s="2">
        <f t="shared" si="19"/>
        <v>11.059999999999999</v>
      </c>
      <c r="B185" s="2" t="s">
        <v>61</v>
      </c>
      <c r="C185" s="2" t="s">
        <v>2</v>
      </c>
      <c r="D185" s="2">
        <v>1</v>
      </c>
      <c r="E185" s="2">
        <f>VLOOKUP(B185,'Listado de precios'!$A$5:$C$184,3,0)</f>
        <v>19260</v>
      </c>
      <c r="F185" s="2">
        <f t="shared" si="20"/>
        <v>19260</v>
      </c>
    </row>
    <row r="186" spans="1:6" x14ac:dyDescent="0.2">
      <c r="A186" s="2">
        <f t="shared" si="19"/>
        <v>11.069999999999999</v>
      </c>
      <c r="B186" s="2" t="s">
        <v>182</v>
      </c>
      <c r="C186" s="2" t="s">
        <v>1</v>
      </c>
      <c r="D186" s="2">
        <v>67</v>
      </c>
      <c r="E186" s="2">
        <f>VLOOKUP(B186,'Listado de precios'!$A$5:$C$184,3,0)</f>
        <v>1900</v>
      </c>
      <c r="F186" s="2">
        <f t="shared" si="20"/>
        <v>127300</v>
      </c>
    </row>
    <row r="187" spans="1:6" x14ac:dyDescent="0.2">
      <c r="A187" s="2">
        <f t="shared" si="19"/>
        <v>11.079999999999998</v>
      </c>
      <c r="B187" s="2" t="s">
        <v>181</v>
      </c>
      <c r="C187" s="2" t="s">
        <v>2</v>
      </c>
      <c r="D187" s="2">
        <f>D186</f>
        <v>67</v>
      </c>
      <c r="E187" s="2">
        <f>VLOOKUP(B187,'Listado de precios'!$A$5:$C$184,3,0)</f>
        <v>400</v>
      </c>
      <c r="F187" s="2">
        <f t="shared" si="20"/>
        <v>26800</v>
      </c>
    </row>
    <row r="188" spans="1:6" x14ac:dyDescent="0.2">
      <c r="A188" s="2">
        <f t="shared" si="19"/>
        <v>11.089999999999998</v>
      </c>
      <c r="B188" s="2" t="s">
        <v>180</v>
      </c>
      <c r="C188" s="2" t="s">
        <v>2</v>
      </c>
      <c r="D188" s="2">
        <v>1</v>
      </c>
      <c r="E188" s="2">
        <f>VLOOKUP(B188,'Listado de precios'!$A$5:$C$184,3,0)</f>
        <v>28000</v>
      </c>
      <c r="F188" s="2">
        <f t="shared" si="20"/>
        <v>28000</v>
      </c>
    </row>
    <row r="189" spans="1:6" x14ac:dyDescent="0.2">
      <c r="A189" s="2">
        <f t="shared" si="19"/>
        <v>11.099999999999998</v>
      </c>
      <c r="B189" s="2" t="s">
        <v>179</v>
      </c>
      <c r="C189" s="2" t="s">
        <v>2</v>
      </c>
      <c r="D189" s="2">
        <v>2</v>
      </c>
      <c r="E189" s="2">
        <f>VLOOKUP(B189,'Listado de precios'!$A$5:$C$184,3,0)</f>
        <v>21850</v>
      </c>
      <c r="F189" s="2">
        <f t="shared" si="20"/>
        <v>43700</v>
      </c>
    </row>
    <row r="190" spans="1:6" x14ac:dyDescent="0.2">
      <c r="A190" s="2">
        <f t="shared" si="19"/>
        <v>11.109999999999998</v>
      </c>
      <c r="B190" s="2" t="s">
        <v>178</v>
      </c>
      <c r="C190" s="2" t="s">
        <v>2</v>
      </c>
      <c r="D190" s="2">
        <f>D189</f>
        <v>2</v>
      </c>
      <c r="E190" s="2">
        <f>VLOOKUP(B190,'Listado de precios'!$A$5:$C$184,3,0)</f>
        <v>6000</v>
      </c>
      <c r="F190" s="2">
        <f t="shared" si="20"/>
        <v>12000</v>
      </c>
    </row>
    <row r="191" spans="1:6" x14ac:dyDescent="0.2">
      <c r="A191" s="2">
        <f t="shared" si="19"/>
        <v>11.119999999999997</v>
      </c>
      <c r="B191" s="2" t="s">
        <v>86</v>
      </c>
      <c r="C191" s="2" t="s">
        <v>1</v>
      </c>
      <c r="D191" s="2">
        <v>94</v>
      </c>
      <c r="E191" s="2">
        <f>VLOOKUP(B191,'Listado de precios'!$A$5:$C$184,3,0)</f>
        <v>1076.0159999999998</v>
      </c>
      <c r="F191" s="2">
        <f t="shared" si="20"/>
        <v>101145.50399999999</v>
      </c>
    </row>
    <row r="192" spans="1:6" x14ac:dyDescent="0.2">
      <c r="A192" s="2">
        <f t="shared" si="19"/>
        <v>11.129999999999997</v>
      </c>
      <c r="B192" s="2" t="s">
        <v>85</v>
      </c>
      <c r="C192" s="2" t="s">
        <v>2</v>
      </c>
      <c r="D192" s="2">
        <v>1</v>
      </c>
      <c r="E192" s="2">
        <f>VLOOKUP(B192,'Listado de precios'!$A$5:$C$184,3,0)</f>
        <v>2316.6666666666665</v>
      </c>
      <c r="F192" s="2">
        <f t="shared" si="20"/>
        <v>2316.6666666666665</v>
      </c>
    </row>
    <row r="193" spans="1:6" x14ac:dyDescent="0.2">
      <c r="A193" s="2">
        <f t="shared" si="19"/>
        <v>11.139999999999997</v>
      </c>
      <c r="B193" s="2" t="s">
        <v>41</v>
      </c>
      <c r="C193" s="2" t="s">
        <v>2</v>
      </c>
      <c r="D193" s="2">
        <v>2</v>
      </c>
      <c r="E193" s="2">
        <f>VLOOKUP(B193,'Listado de precios'!$A$5:$C$184,3,0)</f>
        <v>1100</v>
      </c>
      <c r="F193" s="2">
        <f t="shared" si="20"/>
        <v>2200</v>
      </c>
    </row>
    <row r="194" spans="1:6" x14ac:dyDescent="0.2">
      <c r="A194" s="2">
        <f t="shared" si="19"/>
        <v>11.149999999999997</v>
      </c>
      <c r="B194" s="2" t="s">
        <v>69</v>
      </c>
      <c r="C194" s="2" t="s">
        <v>2</v>
      </c>
      <c r="D194" s="2">
        <v>2</v>
      </c>
      <c r="E194" s="2">
        <f>VLOOKUP(B194,'Listado de precios'!$A$5:$C$184,3,0)</f>
        <v>4400</v>
      </c>
      <c r="F194" s="2">
        <f t="shared" si="20"/>
        <v>8800</v>
      </c>
    </row>
    <row r="195" spans="1:6" x14ac:dyDescent="0.2">
      <c r="A195" s="2">
        <f t="shared" si="19"/>
        <v>11.159999999999997</v>
      </c>
      <c r="B195" s="2" t="s">
        <v>62</v>
      </c>
      <c r="C195" s="2" t="s">
        <v>2</v>
      </c>
      <c r="D195" s="2">
        <f>D194</f>
        <v>2</v>
      </c>
      <c r="E195" s="2">
        <f>VLOOKUP(B195,'Listado de precios'!$A$5:$C$184,3,0)</f>
        <v>12840</v>
      </c>
      <c r="F195" s="2">
        <f t="shared" si="20"/>
        <v>25680</v>
      </c>
    </row>
    <row r="196" spans="1:6" x14ac:dyDescent="0.2">
      <c r="A196" s="2">
        <f t="shared" si="19"/>
        <v>11.169999999999996</v>
      </c>
      <c r="B196" s="2" t="s">
        <v>27</v>
      </c>
      <c r="C196" s="2" t="s">
        <v>1</v>
      </c>
      <c r="D196" s="2">
        <v>4</v>
      </c>
      <c r="E196" s="2">
        <f>VLOOKUP(B196,'Listado de precios'!$A$5:$C$184,3,0)</f>
        <v>1076.0159999999998</v>
      </c>
      <c r="F196" s="2">
        <f t="shared" si="20"/>
        <v>4304.0639999999994</v>
      </c>
    </row>
    <row r="197" spans="1:6" x14ac:dyDescent="0.2">
      <c r="A197" s="2">
        <f t="shared" si="19"/>
        <v>11.179999999999996</v>
      </c>
      <c r="B197" s="2" t="s">
        <v>71</v>
      </c>
      <c r="C197" s="2" t="s">
        <v>2</v>
      </c>
      <c r="D197" s="2">
        <v>1</v>
      </c>
      <c r="E197" s="2">
        <f>VLOOKUP(B197,'Listado de precios'!$A$5:$C$184,3,0)</f>
        <v>15000</v>
      </c>
      <c r="F197" s="2">
        <f t="shared" si="20"/>
        <v>15000</v>
      </c>
    </row>
    <row r="198" spans="1:6" x14ac:dyDescent="0.2">
      <c r="A198" s="2">
        <f t="shared" si="19"/>
        <v>11.189999999999996</v>
      </c>
      <c r="B198" s="2" t="s">
        <v>64</v>
      </c>
      <c r="C198" s="2" t="s">
        <v>2</v>
      </c>
      <c r="D198" s="2">
        <f>D197</f>
        <v>1</v>
      </c>
      <c r="E198" s="2">
        <f>VLOOKUP(B198,'Listado de precios'!$A$5:$C$184,3,0)</f>
        <v>12840</v>
      </c>
      <c r="F198" s="2">
        <f t="shared" si="20"/>
        <v>12840</v>
      </c>
    </row>
    <row r="199" spans="1:6" x14ac:dyDescent="0.2">
      <c r="A199" s="2">
        <f t="shared" si="19"/>
        <v>11.199999999999996</v>
      </c>
      <c r="B199" s="2" t="s">
        <v>28</v>
      </c>
      <c r="C199" s="2" t="s">
        <v>1</v>
      </c>
      <c r="D199" s="2">
        <v>4</v>
      </c>
      <c r="E199" s="2">
        <f>VLOOKUP(B199,'Listado de precios'!$A$5:$C$184,3,0)</f>
        <v>938.71194000000003</v>
      </c>
      <c r="F199" s="2">
        <f t="shared" si="20"/>
        <v>3754.8477600000001</v>
      </c>
    </row>
    <row r="200" spans="1:6" x14ac:dyDescent="0.2">
      <c r="A200" s="2">
        <f t="shared" si="19"/>
        <v>11.209999999999996</v>
      </c>
      <c r="B200" s="2" t="s">
        <v>42</v>
      </c>
      <c r="C200" s="2" t="s">
        <v>2</v>
      </c>
      <c r="D200" s="2">
        <v>2</v>
      </c>
      <c r="E200" s="2">
        <f>VLOOKUP(B200,'Listado de precios'!$A$5:$C$184,3,0)</f>
        <v>895.71749999999997</v>
      </c>
      <c r="F200" s="2">
        <f t="shared" si="20"/>
        <v>1791.4349999999999</v>
      </c>
    </row>
    <row r="201" spans="1:6" x14ac:dyDescent="0.2">
      <c r="A201" s="2">
        <f t="shared" si="19"/>
        <v>11.219999999999995</v>
      </c>
      <c r="B201" s="2" t="s">
        <v>177</v>
      </c>
      <c r="C201" s="2" t="s">
        <v>2</v>
      </c>
      <c r="D201" s="2">
        <v>2</v>
      </c>
      <c r="E201" s="2">
        <f>VLOOKUP(B201,'Listado de precios'!$A$5:$C$184,3,0)</f>
        <v>1550</v>
      </c>
      <c r="F201" s="2">
        <f t="shared" si="20"/>
        <v>3100</v>
      </c>
    </row>
    <row r="202" spans="1:6" x14ac:dyDescent="0.2">
      <c r="A202" s="2">
        <f t="shared" si="19"/>
        <v>11.229999999999995</v>
      </c>
      <c r="B202" s="2" t="s">
        <v>37</v>
      </c>
      <c r="C202" s="2" t="s">
        <v>38</v>
      </c>
      <c r="D202" s="2">
        <v>0.01</v>
      </c>
      <c r="E202" s="2">
        <f>VLOOKUP(B202,'Listado de precios'!$A$5:$C$184,3,0)</f>
        <v>56900</v>
      </c>
      <c r="F202" s="2">
        <f t="shared" si="20"/>
        <v>569</v>
      </c>
    </row>
    <row r="203" spans="1:6" x14ac:dyDescent="0.2">
      <c r="A203" s="2">
        <f t="shared" si="19"/>
        <v>11.239999999999995</v>
      </c>
      <c r="B203" s="2" t="s">
        <v>53</v>
      </c>
      <c r="C203" s="2" t="s">
        <v>2</v>
      </c>
      <c r="D203" s="2">
        <v>0.01</v>
      </c>
      <c r="E203" s="2">
        <f>VLOOKUP(B203,'Listado de precios'!$A$5:$C$184,3,0)</f>
        <v>27900</v>
      </c>
      <c r="F203" s="2">
        <f t="shared" si="20"/>
        <v>279</v>
      </c>
    </row>
    <row r="204" spans="1:6" x14ac:dyDescent="0.2">
      <c r="A204" s="2">
        <f t="shared" si="19"/>
        <v>11.249999999999995</v>
      </c>
      <c r="B204" s="2" t="s">
        <v>146</v>
      </c>
      <c r="C204" s="2" t="s">
        <v>2</v>
      </c>
      <c r="D204" s="2">
        <v>1</v>
      </c>
      <c r="E204" s="2">
        <f>VLOOKUP(B204,'Listado de precios'!$A$5:$C$184,3,0)</f>
        <v>10000</v>
      </c>
      <c r="F204" s="2">
        <f t="shared" si="20"/>
        <v>10000</v>
      </c>
    </row>
    <row r="205" spans="1:6" x14ac:dyDescent="0.2">
      <c r="A205" s="2">
        <f t="shared" si="19"/>
        <v>11.259999999999994</v>
      </c>
      <c r="B205" s="2" t="s">
        <v>147</v>
      </c>
      <c r="C205" s="2" t="s">
        <v>2</v>
      </c>
      <c r="D205" s="2">
        <v>1</v>
      </c>
      <c r="E205" s="2">
        <f>VLOOKUP(B205,'Listado de precios'!$A$5:$C$184,3,0)</f>
        <v>6000</v>
      </c>
      <c r="F205" s="2">
        <f t="shared" si="20"/>
        <v>6000</v>
      </c>
    </row>
    <row r="206" spans="1:6" x14ac:dyDescent="0.2">
      <c r="E206" s="2" t="s">
        <v>87</v>
      </c>
      <c r="F206" s="2">
        <f>SUM(F180:F205)</f>
        <v>536993.06042666663</v>
      </c>
    </row>
  </sheetData>
  <conditionalFormatting sqref="A1:XFD1048576">
    <cfRule type="notContainsBlanks" dxfId="51" priority="1">
      <formula>LEN(TRIM(A1))&gt;0</formula>
    </cfRule>
    <cfRule type="containsBlanks" dxfId="50" priority="2">
      <formula>LEN(TRIM(A1))=0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6"/>
  <sheetViews>
    <sheetView zoomScale="60" zoomScaleNormal="60" workbookViewId="0">
      <selection sqref="A1:XFD1048576"/>
    </sheetView>
  </sheetViews>
  <sheetFormatPr baseColWidth="10" defaultColWidth="11.42578125" defaultRowHeight="12.75" x14ac:dyDescent="0.2"/>
  <cols>
    <col min="1" max="1" width="12.28515625" style="2" bestFit="1" customWidth="1"/>
    <col min="2" max="2" width="110.42578125" style="2" bestFit="1" customWidth="1"/>
    <col min="3" max="3" width="9.140625" style="2" bestFit="1" customWidth="1"/>
    <col min="4" max="4" width="11.85546875" style="2" bestFit="1" customWidth="1"/>
    <col min="5" max="5" width="18" style="2" bestFit="1" customWidth="1"/>
    <col min="6" max="6" width="14.85546875" style="2" bestFit="1" customWidth="1"/>
    <col min="7" max="16384" width="11.42578125" style="2"/>
  </cols>
  <sheetData>
    <row r="4" spans="1:6" x14ac:dyDescent="0.2">
      <c r="A4" s="2" t="s">
        <v>3</v>
      </c>
      <c r="B4" s="2" t="s">
        <v>4</v>
      </c>
      <c r="C4" s="2" t="s">
        <v>5</v>
      </c>
      <c r="D4" s="2" t="s">
        <v>6</v>
      </c>
      <c r="E4" s="2" t="s">
        <v>8</v>
      </c>
      <c r="F4" s="2" t="s">
        <v>9</v>
      </c>
    </row>
    <row r="5" spans="1:6" x14ac:dyDescent="0.2">
      <c r="A5" s="2" t="s">
        <v>10</v>
      </c>
      <c r="B5" s="2" t="s">
        <v>111</v>
      </c>
    </row>
    <row r="6" spans="1:6" x14ac:dyDescent="0.2">
      <c r="A6" s="2">
        <v>1</v>
      </c>
      <c r="B6" s="2" t="s">
        <v>15</v>
      </c>
    </row>
    <row r="7" spans="1:6" x14ac:dyDescent="0.2">
      <c r="A7" s="2">
        <f t="shared" ref="A7:A16" si="0">A6+0.01</f>
        <v>1.01</v>
      </c>
      <c r="B7" s="2" t="s">
        <v>37</v>
      </c>
      <c r="C7" s="2" t="s">
        <v>38</v>
      </c>
      <c r="D7" s="2">
        <v>3.3900000000000002E-3</v>
      </c>
      <c r="E7" s="2">
        <f>VLOOKUP(B7,'Listado de precios'!$A$5:$C$184,3,0)</f>
        <v>56900</v>
      </c>
      <c r="F7" s="2">
        <f t="shared" ref="F7:F16" si="1">E7*D7</f>
        <v>192.89100000000002</v>
      </c>
    </row>
    <row r="8" spans="1:6" x14ac:dyDescent="0.2">
      <c r="A8" s="2">
        <f t="shared" si="0"/>
        <v>1.02</v>
      </c>
      <c r="B8" s="2" t="s">
        <v>53</v>
      </c>
      <c r="C8" s="2" t="s">
        <v>2</v>
      </c>
      <c r="D8" s="2">
        <v>0.01</v>
      </c>
      <c r="E8" s="2">
        <f>VLOOKUP(B8,'Listado de precios'!$A$5:$C$184,3,0)</f>
        <v>27900</v>
      </c>
      <c r="F8" s="2">
        <f t="shared" si="1"/>
        <v>279</v>
      </c>
    </row>
    <row r="9" spans="1:6" x14ac:dyDescent="0.2">
      <c r="A9" s="2">
        <f t="shared" si="0"/>
        <v>1.03</v>
      </c>
      <c r="B9" s="2" t="s">
        <v>150</v>
      </c>
      <c r="C9" s="2" t="s">
        <v>1</v>
      </c>
      <c r="D9" s="2">
        <v>7.5</v>
      </c>
      <c r="E9" s="2">
        <f>VLOOKUP(B9,'Listado de precios'!$A$5:$C$184,3,0)</f>
        <v>880</v>
      </c>
      <c r="F9" s="2">
        <f t="shared" si="1"/>
        <v>6600</v>
      </c>
    </row>
    <row r="10" spans="1:6" x14ac:dyDescent="0.2">
      <c r="A10" s="2">
        <f t="shared" si="0"/>
        <v>1.04</v>
      </c>
      <c r="B10" s="2" t="s">
        <v>131</v>
      </c>
      <c r="C10" s="2" t="s">
        <v>1</v>
      </c>
      <c r="D10" s="2">
        <f>D9</f>
        <v>7.5</v>
      </c>
      <c r="E10" s="2">
        <f>VLOOKUP(B10,'Listado de precios'!$A$5:$C$184,3,0)</f>
        <v>2167</v>
      </c>
      <c r="F10" s="2">
        <f t="shared" si="1"/>
        <v>16252.5</v>
      </c>
    </row>
    <row r="11" spans="1:6" x14ac:dyDescent="0.2">
      <c r="A11" s="2">
        <f t="shared" si="0"/>
        <v>1.05</v>
      </c>
      <c r="B11" s="2" t="s">
        <v>69</v>
      </c>
      <c r="C11" s="2" t="s">
        <v>2</v>
      </c>
      <c r="D11" s="2">
        <v>1</v>
      </c>
      <c r="E11" s="2">
        <f>VLOOKUP(B11,'Listado de precios'!$A$5:$C$184,3,0)</f>
        <v>4400</v>
      </c>
      <c r="F11" s="2">
        <f t="shared" si="1"/>
        <v>4400</v>
      </c>
    </row>
    <row r="12" spans="1:6" x14ac:dyDescent="0.2">
      <c r="A12" s="2">
        <f t="shared" si="0"/>
        <v>1.06</v>
      </c>
      <c r="B12" s="2" t="s">
        <v>177</v>
      </c>
      <c r="C12" s="2" t="s">
        <v>2</v>
      </c>
      <c r="D12" s="2">
        <v>1</v>
      </c>
      <c r="E12" s="2">
        <f>VLOOKUP(B12,'Listado de precios'!$A$5:$C$184,3,0)</f>
        <v>1550</v>
      </c>
      <c r="F12" s="2">
        <f t="shared" si="1"/>
        <v>1550</v>
      </c>
    </row>
    <row r="13" spans="1:6" x14ac:dyDescent="0.2">
      <c r="A13" s="2">
        <f t="shared" si="0"/>
        <v>1.07</v>
      </c>
      <c r="B13" s="2" t="s">
        <v>41</v>
      </c>
      <c r="C13" s="2" t="s">
        <v>2</v>
      </c>
      <c r="D13" s="2">
        <v>1</v>
      </c>
      <c r="E13" s="2">
        <f>VLOOKUP(B13,'Listado de precios'!$A$5:$C$184,3,0)</f>
        <v>1100</v>
      </c>
      <c r="F13" s="2">
        <f t="shared" si="1"/>
        <v>1100</v>
      </c>
    </row>
    <row r="14" spans="1:6" x14ac:dyDescent="0.2">
      <c r="A14" s="2">
        <f t="shared" si="0"/>
        <v>1.08</v>
      </c>
      <c r="B14" s="2" t="s">
        <v>27</v>
      </c>
      <c r="C14" s="2" t="s">
        <v>1</v>
      </c>
      <c r="D14" s="2">
        <v>7.5</v>
      </c>
      <c r="E14" s="2">
        <f>VLOOKUP(B14,'Listado de precios'!$A$5:$C$184,3,0)</f>
        <v>1076.0159999999998</v>
      </c>
      <c r="F14" s="2">
        <f t="shared" si="1"/>
        <v>8070.119999999999</v>
      </c>
    </row>
    <row r="15" spans="1:6" x14ac:dyDescent="0.2">
      <c r="A15" s="2">
        <f t="shared" si="0"/>
        <v>1.0900000000000001</v>
      </c>
      <c r="B15" s="2" t="s">
        <v>62</v>
      </c>
      <c r="C15" s="2" t="s">
        <v>2</v>
      </c>
      <c r="D15" s="2">
        <v>1</v>
      </c>
      <c r="E15" s="2">
        <f>VLOOKUP(B15,'Listado de precios'!$A$5:$C$184,3,0)</f>
        <v>12840</v>
      </c>
      <c r="F15" s="2">
        <f t="shared" si="1"/>
        <v>12840</v>
      </c>
    </row>
    <row r="16" spans="1:6" x14ac:dyDescent="0.2">
      <c r="A16" s="2">
        <f t="shared" si="0"/>
        <v>1.1000000000000001</v>
      </c>
      <c r="B16" s="2" t="s">
        <v>146</v>
      </c>
      <c r="C16" s="2" t="s">
        <v>2</v>
      </c>
      <c r="D16" s="2">
        <v>1</v>
      </c>
      <c r="E16" s="2">
        <f>VLOOKUP(B16,'Listado de precios'!$A$5:$C$184,3,0)</f>
        <v>10000</v>
      </c>
      <c r="F16" s="2">
        <f t="shared" si="1"/>
        <v>10000</v>
      </c>
    </row>
    <row r="17" spans="1:6" x14ac:dyDescent="0.2">
      <c r="E17" s="2" t="s">
        <v>87</v>
      </c>
      <c r="F17" s="2">
        <f>SUM(F7:F16)</f>
        <v>61284.510999999999</v>
      </c>
    </row>
    <row r="19" spans="1:6" x14ac:dyDescent="0.2">
      <c r="A19" s="2" t="s">
        <v>10</v>
      </c>
      <c r="B19" s="2" t="s">
        <v>114</v>
      </c>
    </row>
    <row r="20" spans="1:6" x14ac:dyDescent="0.2">
      <c r="A20" s="2">
        <v>2</v>
      </c>
      <c r="B20" s="2" t="s">
        <v>15</v>
      </c>
    </row>
    <row r="21" spans="1:6" x14ac:dyDescent="0.2">
      <c r="A21" s="2">
        <f t="shared" ref="A21:A30" si="2">A20+0.01</f>
        <v>2.0099999999999998</v>
      </c>
      <c r="B21" s="2" t="s">
        <v>37</v>
      </c>
      <c r="C21" s="2" t="s">
        <v>38</v>
      </c>
      <c r="D21" s="2">
        <v>3.3900000000000002E-3</v>
      </c>
      <c r="E21" s="2">
        <f>VLOOKUP(B21,'Listado de precios'!$A$5:$C$184,3,0)</f>
        <v>56900</v>
      </c>
      <c r="F21" s="2">
        <f t="shared" ref="F21:F29" si="3">D21*E21</f>
        <v>192.89100000000002</v>
      </c>
    </row>
    <row r="22" spans="1:6" x14ac:dyDescent="0.2">
      <c r="A22" s="2">
        <f t="shared" si="2"/>
        <v>2.0199999999999996</v>
      </c>
      <c r="B22" s="2" t="s">
        <v>53</v>
      </c>
      <c r="C22" s="2" t="s">
        <v>2</v>
      </c>
      <c r="D22" s="2">
        <v>0.01</v>
      </c>
      <c r="E22" s="2">
        <f>VLOOKUP(B22,'Listado de precios'!$A$5:$C$184,3,0)</f>
        <v>27900</v>
      </c>
      <c r="F22" s="2">
        <f t="shared" si="3"/>
        <v>279</v>
      </c>
    </row>
    <row r="23" spans="1:6" x14ac:dyDescent="0.2">
      <c r="A23" s="2">
        <f t="shared" si="2"/>
        <v>2.0299999999999994</v>
      </c>
      <c r="B23" s="2" t="s">
        <v>150</v>
      </c>
      <c r="C23" s="2" t="s">
        <v>1</v>
      </c>
      <c r="D23" s="2">
        <v>7.5</v>
      </c>
      <c r="E23" s="2">
        <f>VLOOKUP(B23,'Listado de precios'!$A$5:$C$184,3,0)</f>
        <v>880</v>
      </c>
      <c r="F23" s="2">
        <f t="shared" si="3"/>
        <v>6600</v>
      </c>
    </row>
    <row r="24" spans="1:6" x14ac:dyDescent="0.2">
      <c r="A24" s="2">
        <f t="shared" si="2"/>
        <v>2.0399999999999991</v>
      </c>
      <c r="B24" s="2" t="s">
        <v>131</v>
      </c>
      <c r="C24" s="2" t="s">
        <v>1</v>
      </c>
      <c r="D24" s="2">
        <f>D23</f>
        <v>7.5</v>
      </c>
      <c r="E24" s="2">
        <f>VLOOKUP(B24,'Listado de precios'!$A$5:$C$184,3,0)</f>
        <v>2167</v>
      </c>
      <c r="F24" s="2">
        <f t="shared" si="3"/>
        <v>16252.5</v>
      </c>
    </row>
    <row r="25" spans="1:6" x14ac:dyDescent="0.2">
      <c r="A25" s="2">
        <f t="shared" si="2"/>
        <v>2.0499999999999989</v>
      </c>
      <c r="B25" s="2" t="s">
        <v>71</v>
      </c>
      <c r="C25" s="2" t="s">
        <v>2</v>
      </c>
      <c r="D25" s="2">
        <v>1</v>
      </c>
      <c r="E25" s="2">
        <f>VLOOKUP(B25,'Listado de precios'!$A$5:$C$184,3,0)</f>
        <v>15000</v>
      </c>
      <c r="F25" s="2">
        <f t="shared" si="3"/>
        <v>15000</v>
      </c>
    </row>
    <row r="26" spans="1:6" x14ac:dyDescent="0.2">
      <c r="A26" s="2">
        <f t="shared" si="2"/>
        <v>2.0599999999999987</v>
      </c>
      <c r="B26" s="2" t="s">
        <v>177</v>
      </c>
      <c r="C26" s="2" t="s">
        <v>2</v>
      </c>
      <c r="D26" s="2">
        <v>1</v>
      </c>
      <c r="E26" s="2">
        <f>VLOOKUP(B26,'Listado de precios'!$A$5:$C$184,3,0)</f>
        <v>1550</v>
      </c>
      <c r="F26" s="2">
        <f t="shared" si="3"/>
        <v>1550</v>
      </c>
    </row>
    <row r="27" spans="1:6" x14ac:dyDescent="0.2">
      <c r="A27" s="2">
        <f t="shared" si="2"/>
        <v>2.0699999999999985</v>
      </c>
      <c r="B27" s="2" t="s">
        <v>28</v>
      </c>
      <c r="C27" s="2" t="s">
        <v>1</v>
      </c>
      <c r="D27" s="2">
        <v>15</v>
      </c>
      <c r="E27" s="2">
        <f>VLOOKUP(B27,'Listado de precios'!$A$5:$C$184,3,0)</f>
        <v>938.71194000000003</v>
      </c>
      <c r="F27" s="2">
        <f t="shared" si="3"/>
        <v>14080.679100000001</v>
      </c>
    </row>
    <row r="28" spans="1:6" x14ac:dyDescent="0.2">
      <c r="A28" s="2">
        <f t="shared" si="2"/>
        <v>2.0799999999999983</v>
      </c>
      <c r="B28" s="2" t="s">
        <v>42</v>
      </c>
      <c r="C28" s="2" t="s">
        <v>2</v>
      </c>
      <c r="D28" s="2">
        <v>2</v>
      </c>
      <c r="E28" s="2">
        <f>VLOOKUP(B28,'Listado de precios'!$A$5:$C$184,3,0)</f>
        <v>895.71749999999997</v>
      </c>
      <c r="F28" s="2">
        <f t="shared" si="3"/>
        <v>1791.4349999999999</v>
      </c>
    </row>
    <row r="29" spans="1:6" x14ac:dyDescent="0.2">
      <c r="A29" s="2">
        <f t="shared" si="2"/>
        <v>2.0899999999999981</v>
      </c>
      <c r="B29" s="2" t="s">
        <v>64</v>
      </c>
      <c r="C29" s="2" t="s">
        <v>2</v>
      </c>
      <c r="D29" s="2">
        <v>1</v>
      </c>
      <c r="E29" s="2">
        <f>VLOOKUP(B29,'Listado de precios'!$A$5:$C$184,3,0)</f>
        <v>12840</v>
      </c>
      <c r="F29" s="2">
        <f t="shared" si="3"/>
        <v>12840</v>
      </c>
    </row>
    <row r="30" spans="1:6" x14ac:dyDescent="0.2">
      <c r="A30" s="2">
        <f t="shared" si="2"/>
        <v>2.0999999999999979</v>
      </c>
      <c r="B30" s="2" t="s">
        <v>147</v>
      </c>
      <c r="C30" s="2" t="s">
        <v>2</v>
      </c>
      <c r="D30" s="2">
        <v>1</v>
      </c>
      <c r="E30" s="2">
        <f>VLOOKUP(B30,'Listado de precios'!$A$5:$C$184,3,0)</f>
        <v>6000</v>
      </c>
      <c r="F30" s="2">
        <f>E30*D30</f>
        <v>6000</v>
      </c>
    </row>
    <row r="31" spans="1:6" x14ac:dyDescent="0.2">
      <c r="E31" s="2" t="s">
        <v>87</v>
      </c>
      <c r="F31" s="2">
        <f>SUM(F21:F30)</f>
        <v>74586.505100000009</v>
      </c>
    </row>
    <row r="33" spans="1:6" x14ac:dyDescent="0.2">
      <c r="A33" s="2" t="s">
        <v>10</v>
      </c>
      <c r="B33" s="2" t="s">
        <v>104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 t="shared" ref="A35:A41" si="4"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 t="shared" ref="F35:F41" si="5">D35*E35</f>
        <v>192.89100000000002</v>
      </c>
    </row>
    <row r="36" spans="1:6" x14ac:dyDescent="0.2">
      <c r="A36" s="2">
        <f t="shared" si="4"/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5"/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8</v>
      </c>
      <c r="E37" s="2">
        <f>VLOOKUP(B37,'Listado de precios'!$A$5:$C$184,3,0)</f>
        <v>880</v>
      </c>
      <c r="F37" s="2">
        <f t="shared" si="5"/>
        <v>7040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f>D37</f>
        <v>8</v>
      </c>
      <c r="E38" s="2">
        <f>VLOOKUP(B38,'Listado de precios'!$A$5:$C$184,3,0)</f>
        <v>2167</v>
      </c>
      <c r="F38" s="2">
        <f t="shared" si="5"/>
        <v>17336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177</v>
      </c>
      <c r="C40" s="2" t="s">
        <v>2</v>
      </c>
      <c r="D40" s="2">
        <v>1</v>
      </c>
      <c r="E40" s="2">
        <f>VLOOKUP(B40,'Listado de precios'!$A$5:$C$184,3,0)</f>
        <v>1550</v>
      </c>
      <c r="F40" s="2">
        <f t="shared" si="5"/>
        <v>1550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40227.891000000003</v>
      </c>
    </row>
    <row r="44" spans="1:6" x14ac:dyDescent="0.2">
      <c r="A44" s="2" t="s">
        <v>10</v>
      </c>
      <c r="B44" s="2" t="s">
        <v>105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f t="shared" ref="A46:A58" si="6">A45+0.01</f>
        <v>4.01</v>
      </c>
      <c r="B46" s="2" t="s">
        <v>32</v>
      </c>
      <c r="C46" s="2" t="s">
        <v>2</v>
      </c>
      <c r="D46" s="2">
        <v>1</v>
      </c>
      <c r="E46" s="2">
        <f>VLOOKUP(B46,'Listado de precios'!$A$5:$C$184,3,0)</f>
        <v>31887.542999999998</v>
      </c>
      <c r="F46" s="2">
        <f t="shared" ref="F46:F58" si="7">D46*E46</f>
        <v>31887.542999999998</v>
      </c>
    </row>
    <row r="47" spans="1:6" x14ac:dyDescent="0.2">
      <c r="A47" s="2">
        <f t="shared" si="6"/>
        <v>4.0199999999999996</v>
      </c>
      <c r="B47" s="2" t="s">
        <v>79</v>
      </c>
      <c r="C47" s="2" t="s">
        <v>1</v>
      </c>
      <c r="D47" s="2">
        <v>6</v>
      </c>
      <c r="E47" s="2">
        <f>VLOOKUP(B47,'Listado de precios'!$A$5:$C$184,3,0)</f>
        <v>4659</v>
      </c>
      <c r="F47" s="2">
        <f t="shared" si="7"/>
        <v>27954</v>
      </c>
    </row>
    <row r="48" spans="1:6" x14ac:dyDescent="0.2">
      <c r="A48" s="2">
        <f t="shared" si="6"/>
        <v>4.0299999999999994</v>
      </c>
      <c r="B48" s="2" t="s">
        <v>52</v>
      </c>
      <c r="C48" s="2" t="s">
        <v>2</v>
      </c>
      <c r="D48" s="2">
        <v>6</v>
      </c>
      <c r="E48" s="2">
        <f>VLOOKUP(B48,'Listado de precios'!$A$5:$C$184,3,0)</f>
        <v>165</v>
      </c>
      <c r="F48" s="2">
        <f t="shared" si="7"/>
        <v>990</v>
      </c>
    </row>
    <row r="49" spans="1:6" x14ac:dyDescent="0.2">
      <c r="A49" s="2">
        <f t="shared" si="6"/>
        <v>4.0399999999999991</v>
      </c>
      <c r="B49" s="2" t="s">
        <v>129</v>
      </c>
      <c r="C49" s="2" t="s">
        <v>1</v>
      </c>
      <c r="D49" s="2">
        <f>D47</f>
        <v>6</v>
      </c>
      <c r="E49" s="2">
        <f>VLOOKUP(B49,'Listado de precios'!$A$5:$C$184,3,0)</f>
        <v>2167</v>
      </c>
      <c r="F49" s="2">
        <f t="shared" si="7"/>
        <v>13002</v>
      </c>
    </row>
    <row r="50" spans="1:6" x14ac:dyDescent="0.2">
      <c r="A50" s="2">
        <f t="shared" si="6"/>
        <v>4.0499999999999989</v>
      </c>
      <c r="B50" s="2" t="s">
        <v>0</v>
      </c>
      <c r="C50" s="2" t="s">
        <v>1</v>
      </c>
      <c r="D50" s="2">
        <f>2.6</f>
        <v>2.6</v>
      </c>
      <c r="E50" s="2">
        <f>VLOOKUP(B50,'Listado de precios'!$A$5:$C$184,3,0)</f>
        <v>600</v>
      </c>
      <c r="F50" s="2">
        <f t="shared" si="7"/>
        <v>1560</v>
      </c>
    </row>
    <row r="51" spans="1:6" x14ac:dyDescent="0.2">
      <c r="A51" s="2">
        <f t="shared" si="6"/>
        <v>4.0599999999999987</v>
      </c>
      <c r="B51" s="2" t="s">
        <v>61</v>
      </c>
      <c r="C51" s="2" t="s">
        <v>2</v>
      </c>
      <c r="D51" s="2">
        <v>1</v>
      </c>
      <c r="E51" s="2">
        <f>VLOOKUP(B51,'Listado de precios'!$A$5:$C$184,3,0)</f>
        <v>19260</v>
      </c>
      <c r="F51" s="2">
        <f t="shared" si="7"/>
        <v>19260</v>
      </c>
    </row>
    <row r="52" spans="1:6" x14ac:dyDescent="0.2">
      <c r="A52" s="2">
        <f t="shared" si="6"/>
        <v>4.0699999999999985</v>
      </c>
      <c r="B52" s="2" t="s">
        <v>44</v>
      </c>
      <c r="C52" s="2" t="s">
        <v>2</v>
      </c>
      <c r="D52" s="2">
        <v>1</v>
      </c>
      <c r="E52" s="2">
        <f>VLOOKUP(B52,'Listado de precios'!$A$5:$C$184,3,0)</f>
        <v>8455.5731999999989</v>
      </c>
      <c r="F52" s="2">
        <f t="shared" si="7"/>
        <v>8455.5731999999989</v>
      </c>
    </row>
    <row r="53" spans="1:6" x14ac:dyDescent="0.2">
      <c r="A53" s="2">
        <f t="shared" si="6"/>
        <v>4.0799999999999983</v>
      </c>
      <c r="B53" s="2" t="s">
        <v>41</v>
      </c>
      <c r="C53" s="2" t="s">
        <v>2</v>
      </c>
      <c r="D53" s="2">
        <v>4</v>
      </c>
      <c r="E53" s="2">
        <f>VLOOKUP(B53,'Listado de precios'!$A$5:$C$184,3,0)</f>
        <v>1100</v>
      </c>
      <c r="F53" s="2">
        <f t="shared" si="7"/>
        <v>4400</v>
      </c>
    </row>
    <row r="54" spans="1:6" x14ac:dyDescent="0.2">
      <c r="A54" s="2">
        <f t="shared" si="6"/>
        <v>4.0899999999999981</v>
      </c>
      <c r="B54" s="2" t="s">
        <v>194</v>
      </c>
      <c r="C54" s="2" t="s">
        <v>1</v>
      </c>
      <c r="D54" s="2">
        <v>43</v>
      </c>
      <c r="E54" s="2">
        <f>VLOOKUP(B54,'Listado de precios'!$A$5:$C$184,3,0)</f>
        <v>1900</v>
      </c>
      <c r="F54" s="2">
        <f t="shared" si="7"/>
        <v>81700</v>
      </c>
    </row>
    <row r="55" spans="1:6" x14ac:dyDescent="0.2">
      <c r="A55" s="2">
        <f t="shared" si="6"/>
        <v>4.0999999999999979</v>
      </c>
      <c r="B55" s="2" t="s">
        <v>181</v>
      </c>
      <c r="C55" s="2" t="s">
        <v>2</v>
      </c>
      <c r="D55" s="2">
        <f>D54</f>
        <v>43</v>
      </c>
      <c r="E55" s="2">
        <f>VLOOKUP(B55,'Listado de precios'!$A$5:$C$184,3,0)</f>
        <v>400</v>
      </c>
      <c r="F55" s="2">
        <f t="shared" si="7"/>
        <v>17200</v>
      </c>
    </row>
    <row r="56" spans="1:6" x14ac:dyDescent="0.2">
      <c r="A56" s="2">
        <f t="shared" si="6"/>
        <v>4.1099999999999977</v>
      </c>
      <c r="B56" s="2" t="s">
        <v>179</v>
      </c>
      <c r="C56" s="2" t="s">
        <v>2</v>
      </c>
      <c r="D56" s="2">
        <v>2</v>
      </c>
      <c r="E56" s="2">
        <f>VLOOKUP(B56,'Listado de precios'!$A$5:$C$184,3,0)</f>
        <v>21850</v>
      </c>
      <c r="F56" s="2">
        <f t="shared" si="7"/>
        <v>43700</v>
      </c>
    </row>
    <row r="57" spans="1:6" x14ac:dyDescent="0.2">
      <c r="A57" s="2">
        <f t="shared" si="6"/>
        <v>4.1199999999999974</v>
      </c>
      <c r="B57" s="2" t="s">
        <v>178</v>
      </c>
      <c r="C57" s="2" t="s">
        <v>2</v>
      </c>
      <c r="D57" s="2">
        <f>D56</f>
        <v>2</v>
      </c>
      <c r="E57" s="2">
        <f>VLOOKUP(B57,'Listado de precios'!$A$5:$C$184,3,0)</f>
        <v>6000</v>
      </c>
      <c r="F57" s="2">
        <f t="shared" si="7"/>
        <v>12000</v>
      </c>
    </row>
    <row r="58" spans="1:6" x14ac:dyDescent="0.2">
      <c r="A58" s="2">
        <f t="shared" si="6"/>
        <v>4.1299999999999972</v>
      </c>
      <c r="B58" s="2" t="s">
        <v>180</v>
      </c>
      <c r="C58" s="2" t="s">
        <v>2</v>
      </c>
      <c r="D58" s="2">
        <v>1</v>
      </c>
      <c r="E58" s="2">
        <f>VLOOKUP(B58,'Listado de precios'!$A$5:$C$184,3,0)</f>
        <v>28000</v>
      </c>
      <c r="F58" s="2">
        <f t="shared" si="7"/>
        <v>28000</v>
      </c>
    </row>
    <row r="59" spans="1:6" x14ac:dyDescent="0.2">
      <c r="E59" s="2" t="s">
        <v>87</v>
      </c>
      <c r="F59" s="2">
        <f>SUM(F46:F58)</f>
        <v>290109.11619999999</v>
      </c>
    </row>
    <row r="61" spans="1:6" x14ac:dyDescent="0.2">
      <c r="A61" s="2" t="s">
        <v>10</v>
      </c>
      <c r="B61" s="2" t="s">
        <v>106</v>
      </c>
    </row>
    <row r="62" spans="1:6" x14ac:dyDescent="0.2">
      <c r="A62" s="2">
        <v>5</v>
      </c>
      <c r="B62" s="2" t="s">
        <v>15</v>
      </c>
    </row>
    <row r="63" spans="1:6" x14ac:dyDescent="0.2">
      <c r="A63" s="2">
        <f t="shared" ref="A63:A72" si="8">A62+0.01</f>
        <v>5.01</v>
      </c>
      <c r="B63" s="2" t="s">
        <v>48</v>
      </c>
      <c r="C63" s="2" t="s">
        <v>2</v>
      </c>
      <c r="D63" s="2">
        <v>1</v>
      </c>
      <c r="E63" s="2">
        <f>VLOOKUP(B63,'Listado de precios'!$A$5:$C$184,3,0)</f>
        <v>710655</v>
      </c>
      <c r="F63" s="2">
        <f t="shared" ref="F63:F72" si="9">E63*D63</f>
        <v>710655</v>
      </c>
    </row>
    <row r="64" spans="1:6" x14ac:dyDescent="0.2">
      <c r="A64" s="2">
        <f t="shared" si="8"/>
        <v>5.0199999999999996</v>
      </c>
      <c r="B64" s="2" t="s">
        <v>149</v>
      </c>
      <c r="C64" s="2" t="s">
        <v>2</v>
      </c>
      <c r="D64" s="2">
        <v>1</v>
      </c>
      <c r="E64" s="2">
        <f>VLOOKUP(B64,'Listado de precios'!$A$5:$C$184,3,0)</f>
        <v>8560</v>
      </c>
      <c r="F64" s="2">
        <f t="shared" si="9"/>
        <v>8560</v>
      </c>
    </row>
    <row r="65" spans="1:6" x14ac:dyDescent="0.2">
      <c r="A65" s="2">
        <f t="shared" si="8"/>
        <v>5.0299999999999994</v>
      </c>
      <c r="B65" s="2" t="s">
        <v>77</v>
      </c>
      <c r="C65" s="2" t="s">
        <v>1</v>
      </c>
      <c r="D65" s="2">
        <v>24</v>
      </c>
      <c r="E65" s="2">
        <f>VLOOKUP(B65,'Listado de precios'!$A$5:$C$184,3,0)</f>
        <v>9946</v>
      </c>
      <c r="F65" s="2">
        <f t="shared" si="9"/>
        <v>238704</v>
      </c>
    </row>
    <row r="66" spans="1:6" x14ac:dyDescent="0.2">
      <c r="A66" s="2">
        <f t="shared" si="8"/>
        <v>5.0399999999999991</v>
      </c>
      <c r="B66" s="2" t="s">
        <v>0</v>
      </c>
      <c r="C66" s="2" t="s">
        <v>2</v>
      </c>
      <c r="D66" s="2">
        <v>13</v>
      </c>
      <c r="E66" s="2">
        <f>VLOOKUP(B66,'Listado de precios'!$A$5:$C$184,3,0)</f>
        <v>600</v>
      </c>
      <c r="F66" s="2">
        <f t="shared" si="9"/>
        <v>7800</v>
      </c>
    </row>
    <row r="67" spans="1:6" x14ac:dyDescent="0.2">
      <c r="A67" s="2">
        <f t="shared" si="8"/>
        <v>5.0499999999999989</v>
      </c>
      <c r="B67" s="2" t="s">
        <v>50</v>
      </c>
      <c r="C67" s="2" t="s">
        <v>2</v>
      </c>
      <c r="D67" s="2">
        <v>24</v>
      </c>
      <c r="E67" s="2">
        <f>VLOOKUP(B67,'Listado de precios'!$A$5:$C$184,3,0)</f>
        <v>560</v>
      </c>
      <c r="F67" s="2">
        <f t="shared" si="9"/>
        <v>13440</v>
      </c>
    </row>
    <row r="68" spans="1:6" x14ac:dyDescent="0.2">
      <c r="A68" s="2">
        <f t="shared" si="8"/>
        <v>5.0599999999999987</v>
      </c>
      <c r="B68" s="2" t="s">
        <v>127</v>
      </c>
      <c r="C68" s="2" t="s">
        <v>1</v>
      </c>
      <c r="D68" s="2">
        <f>D65</f>
        <v>24</v>
      </c>
      <c r="E68" s="2">
        <f>VLOOKUP(B68,'Listado de precios'!$A$5:$C$184,3,0)</f>
        <v>4333</v>
      </c>
      <c r="F68" s="2">
        <f t="shared" si="9"/>
        <v>103992</v>
      </c>
    </row>
    <row r="69" spans="1:6" x14ac:dyDescent="0.2">
      <c r="A69" s="2">
        <f t="shared" si="8"/>
        <v>5.0699999999999985</v>
      </c>
      <c r="B69" s="2" t="s">
        <v>30</v>
      </c>
      <c r="C69" s="2" t="s">
        <v>2</v>
      </c>
      <c r="D69" s="2">
        <v>4</v>
      </c>
      <c r="E69" s="2">
        <f>VLOOKUP(B69,'Listado de precios'!$A$5:$C$184,3,0)</f>
        <v>86580</v>
      </c>
      <c r="F69" s="2">
        <f t="shared" si="9"/>
        <v>346320</v>
      </c>
    </row>
    <row r="70" spans="1:6" x14ac:dyDescent="0.2">
      <c r="A70" s="2">
        <f t="shared" si="8"/>
        <v>5.0799999999999983</v>
      </c>
      <c r="B70" s="2" t="s">
        <v>54</v>
      </c>
      <c r="C70" s="2" t="s">
        <v>2</v>
      </c>
      <c r="D70" s="2">
        <f>D69</f>
        <v>4</v>
      </c>
      <c r="E70" s="2">
        <f>VLOOKUP(B70,'Listado de precios'!$A$5:$C$184,3,0)</f>
        <v>8560</v>
      </c>
      <c r="F70" s="2">
        <f t="shared" si="9"/>
        <v>34240</v>
      </c>
    </row>
    <row r="71" spans="1:6" x14ac:dyDescent="0.2">
      <c r="A71" s="2">
        <f t="shared" si="8"/>
        <v>5.0899999999999981</v>
      </c>
      <c r="B71" s="2" t="s">
        <v>22</v>
      </c>
      <c r="C71" s="2" t="s">
        <v>1</v>
      </c>
      <c r="D71" s="2">
        <v>80</v>
      </c>
      <c r="E71" s="2">
        <f>VLOOKUP(B71,'Listado de precios'!$A$5:$C$184,3,0)</f>
        <v>1076.0159999999998</v>
      </c>
      <c r="F71" s="2">
        <f t="shared" si="9"/>
        <v>86081.279999999984</v>
      </c>
    </row>
    <row r="72" spans="1:6" x14ac:dyDescent="0.2">
      <c r="A72" s="2">
        <f t="shared" si="8"/>
        <v>5.0999999999999979</v>
      </c>
      <c r="B72" s="2" t="s">
        <v>41</v>
      </c>
      <c r="C72" s="2" t="s">
        <v>205</v>
      </c>
      <c r="D72" s="2">
        <v>7</v>
      </c>
      <c r="E72" s="2">
        <f>VLOOKUP(B72,'Listado de precios'!$A$5:$C$184,3,0)</f>
        <v>1100</v>
      </c>
      <c r="F72" s="2">
        <f t="shared" si="9"/>
        <v>7700</v>
      </c>
    </row>
    <row r="73" spans="1:6" x14ac:dyDescent="0.2">
      <c r="E73" s="2" t="s">
        <v>87</v>
      </c>
      <c r="F73" s="2">
        <f>SUM(F63:F72)</f>
        <v>1557492.28</v>
      </c>
    </row>
    <row r="75" spans="1:6" x14ac:dyDescent="0.2">
      <c r="A75" s="2" t="s">
        <v>10</v>
      </c>
      <c r="B75" s="2" t="s">
        <v>107</v>
      </c>
    </row>
    <row r="76" spans="1:6" x14ac:dyDescent="0.2">
      <c r="A76" s="2">
        <v>6</v>
      </c>
      <c r="B76" s="2" t="s">
        <v>15</v>
      </c>
    </row>
    <row r="77" spans="1:6" x14ac:dyDescent="0.2">
      <c r="A77" s="2">
        <f t="shared" ref="A77:A93" si="10">A76+0.01</f>
        <v>6.01</v>
      </c>
      <c r="B77" s="2" t="s">
        <v>49</v>
      </c>
      <c r="C77" s="2" t="s">
        <v>2</v>
      </c>
      <c r="D77" s="2">
        <v>3</v>
      </c>
      <c r="E77" s="2">
        <f>VLOOKUP(B77,'Listado de precios'!$A$5:$C$184,3,0)</f>
        <v>147889</v>
      </c>
      <c r="F77" s="2">
        <f t="shared" ref="F77:F93" si="11">D77*E77</f>
        <v>443667</v>
      </c>
    </row>
    <row r="78" spans="1:6" x14ac:dyDescent="0.2">
      <c r="A78" s="2">
        <f t="shared" si="10"/>
        <v>6.02</v>
      </c>
      <c r="B78" s="2" t="s">
        <v>59</v>
      </c>
      <c r="C78" s="2" t="s">
        <v>2</v>
      </c>
      <c r="D78" s="2">
        <f>D77</f>
        <v>3</v>
      </c>
      <c r="E78" s="2">
        <f>VLOOKUP(B78,'Listado de precios'!$A$5:$C$184,3,0)</f>
        <v>8560</v>
      </c>
      <c r="F78" s="2">
        <f t="shared" si="11"/>
        <v>25680</v>
      </c>
    </row>
    <row r="79" spans="1:6" x14ac:dyDescent="0.2">
      <c r="A79" s="2">
        <f t="shared" si="10"/>
        <v>6.0299999999999994</v>
      </c>
      <c r="B79" s="2" t="s">
        <v>158</v>
      </c>
      <c r="C79" s="2" t="s">
        <v>2</v>
      </c>
      <c r="D79" s="2">
        <f>D77</f>
        <v>3</v>
      </c>
      <c r="E79" s="2">
        <f>VLOOKUP(B79,'Listado de precios'!$A$5:$C$184,3,0)</f>
        <v>760000</v>
      </c>
      <c r="F79" s="2">
        <f t="shared" si="11"/>
        <v>2280000</v>
      </c>
    </row>
    <row r="80" spans="1:6" x14ac:dyDescent="0.2">
      <c r="A80" s="2">
        <f t="shared" si="10"/>
        <v>6.0399999999999991</v>
      </c>
      <c r="B80" s="2" t="s">
        <v>78</v>
      </c>
      <c r="C80" s="2" t="s">
        <v>1</v>
      </c>
      <c r="D80" s="2">
        <v>210</v>
      </c>
      <c r="E80" s="2">
        <f>VLOOKUP(B80,'Listado de precios'!$A$5:$C$184,3,0)</f>
        <v>14675</v>
      </c>
      <c r="F80" s="2">
        <f t="shared" si="11"/>
        <v>3081750</v>
      </c>
    </row>
    <row r="81" spans="1:6" x14ac:dyDescent="0.2">
      <c r="A81" s="2">
        <f t="shared" si="10"/>
        <v>6.0499999999999989</v>
      </c>
      <c r="B81" s="2" t="s">
        <v>51</v>
      </c>
      <c r="C81" s="2" t="s">
        <v>2</v>
      </c>
      <c r="D81" s="2">
        <f>D80</f>
        <v>210</v>
      </c>
      <c r="E81" s="2">
        <f>VLOOKUP(B81,'Listado de precios'!$A$5:$C$184,3,0)</f>
        <v>910</v>
      </c>
      <c r="F81" s="2">
        <f t="shared" si="11"/>
        <v>191100</v>
      </c>
    </row>
    <row r="82" spans="1:6" x14ac:dyDescent="0.2">
      <c r="A82" s="2">
        <f t="shared" si="10"/>
        <v>6.0599999999999987</v>
      </c>
      <c r="B82" s="2" t="s">
        <v>128</v>
      </c>
      <c r="C82" s="2" t="s">
        <v>1</v>
      </c>
      <c r="D82" s="2">
        <f>D80</f>
        <v>210</v>
      </c>
      <c r="E82" s="2">
        <f>VLOOKUP(B82,'Listado de precios'!$A$5:$C$184,3,0)</f>
        <v>6500</v>
      </c>
      <c r="F82" s="2">
        <f t="shared" si="11"/>
        <v>1365000</v>
      </c>
    </row>
    <row r="83" spans="1:6" x14ac:dyDescent="0.2">
      <c r="A83" s="2">
        <f t="shared" si="10"/>
        <v>6.0699999999999985</v>
      </c>
      <c r="B83" s="2" t="s">
        <v>0</v>
      </c>
      <c r="C83" s="2" t="s">
        <v>1</v>
      </c>
      <c r="D83" s="2">
        <v>40</v>
      </c>
      <c r="E83" s="2">
        <f>VLOOKUP(B83,'Listado de precios'!$A$5:$C$184,3,0)</f>
        <v>600</v>
      </c>
      <c r="F83" s="2">
        <f t="shared" si="11"/>
        <v>24000</v>
      </c>
    </row>
    <row r="84" spans="1:6" x14ac:dyDescent="0.2">
      <c r="A84" s="2">
        <f t="shared" si="10"/>
        <v>6.0799999999999983</v>
      </c>
      <c r="B84" s="2" t="s">
        <v>21</v>
      </c>
      <c r="C84" s="2" t="s">
        <v>1</v>
      </c>
      <c r="D84" s="2">
        <v>43</v>
      </c>
      <c r="E84" s="2">
        <f>VLOOKUP(B84,'Listado de precios'!$A$5:$C$184,3,0)</f>
        <v>2736.42</v>
      </c>
      <c r="F84" s="2">
        <f t="shared" si="11"/>
        <v>117666.06</v>
      </c>
    </row>
    <row r="85" spans="1:6" x14ac:dyDescent="0.2">
      <c r="A85" s="2">
        <f t="shared" si="10"/>
        <v>6.0899999999999981</v>
      </c>
      <c r="B85" s="2" t="s">
        <v>27</v>
      </c>
      <c r="C85" s="2" t="s">
        <v>1</v>
      </c>
      <c r="D85" s="2">
        <v>168</v>
      </c>
      <c r="E85" s="2">
        <f>VLOOKUP(B85,'Listado de precios'!$A$5:$C$184,3,0)</f>
        <v>1076.0159999999998</v>
      </c>
      <c r="F85" s="2">
        <f t="shared" si="11"/>
        <v>180770.68799999997</v>
      </c>
    </row>
    <row r="86" spans="1:6" x14ac:dyDescent="0.2">
      <c r="A86" s="2">
        <f t="shared" si="10"/>
        <v>6.0999999999999979</v>
      </c>
      <c r="B86" s="2" t="s">
        <v>46</v>
      </c>
      <c r="C86" s="2" t="s">
        <v>2</v>
      </c>
      <c r="D86" s="2">
        <v>15</v>
      </c>
      <c r="E86" s="2">
        <f>VLOOKUP(B86,'Listado de precios'!$A$5:$C$184,3,0)</f>
        <v>22464.5949</v>
      </c>
      <c r="F86" s="2">
        <f t="shared" si="11"/>
        <v>336968.92349999998</v>
      </c>
    </row>
    <row r="87" spans="1:6" x14ac:dyDescent="0.2">
      <c r="A87" s="2">
        <f t="shared" si="10"/>
        <v>6.1099999999999977</v>
      </c>
      <c r="B87" s="2" t="s">
        <v>44</v>
      </c>
      <c r="C87" s="2" t="s">
        <v>2</v>
      </c>
      <c r="D87" s="2">
        <v>7</v>
      </c>
      <c r="E87" s="2">
        <f>VLOOKUP(B87,'Listado de precios'!$A$5:$C$184,3,0)</f>
        <v>8455.5731999999989</v>
      </c>
      <c r="F87" s="2">
        <f t="shared" si="11"/>
        <v>59189.012399999992</v>
      </c>
    </row>
    <row r="88" spans="1:6" x14ac:dyDescent="0.2">
      <c r="A88" s="2">
        <f t="shared" si="10"/>
        <v>6.1199999999999974</v>
      </c>
      <c r="B88" s="2" t="s">
        <v>34</v>
      </c>
      <c r="C88" s="2" t="s">
        <v>2</v>
      </c>
      <c r="D88" s="2">
        <v>1</v>
      </c>
      <c r="E88" s="2">
        <f>VLOOKUP(B88,'Listado de precios'!$A$5:$C$184,3,0)</f>
        <v>302568</v>
      </c>
      <c r="F88" s="2">
        <f t="shared" si="11"/>
        <v>302568</v>
      </c>
    </row>
    <row r="89" spans="1:6" x14ac:dyDescent="0.2">
      <c r="A89" s="2">
        <f t="shared" si="10"/>
        <v>6.1299999999999972</v>
      </c>
      <c r="B89" s="2" t="s">
        <v>57</v>
      </c>
      <c r="C89" s="2" t="s">
        <v>2</v>
      </c>
      <c r="D89" s="2">
        <v>1</v>
      </c>
      <c r="E89" s="2">
        <f>VLOOKUP(B89,'Listado de precios'!$A$5:$C$184,3,0)</f>
        <v>16050</v>
      </c>
      <c r="F89" s="2">
        <f t="shared" si="11"/>
        <v>16050</v>
      </c>
    </row>
    <row r="90" spans="1:6" x14ac:dyDescent="0.2">
      <c r="A90" s="2">
        <f t="shared" si="10"/>
        <v>6.139999999999997</v>
      </c>
      <c r="B90" s="2" t="s">
        <v>33</v>
      </c>
      <c r="C90" s="2" t="s">
        <v>2</v>
      </c>
      <c r="D90" s="2">
        <v>1</v>
      </c>
      <c r="E90" s="2">
        <f>VLOOKUP(B90,'Listado de precios'!$A$5:$C$184,3,0)</f>
        <v>605136</v>
      </c>
      <c r="F90" s="2">
        <f t="shared" si="11"/>
        <v>605136</v>
      </c>
    </row>
    <row r="91" spans="1:6" x14ac:dyDescent="0.2">
      <c r="A91" s="2">
        <f t="shared" si="10"/>
        <v>6.1499999999999968</v>
      </c>
      <c r="B91" s="2" t="s">
        <v>56</v>
      </c>
      <c r="C91" s="2" t="s">
        <v>2</v>
      </c>
      <c r="D91" s="2">
        <v>1</v>
      </c>
      <c r="E91" s="2">
        <f>VLOOKUP(B91,'Listado de precios'!$A$5:$C$184,3,0)</f>
        <v>32100</v>
      </c>
      <c r="F91" s="2">
        <f t="shared" si="11"/>
        <v>32100</v>
      </c>
    </row>
    <row r="92" spans="1:6" x14ac:dyDescent="0.2">
      <c r="A92" s="2">
        <f t="shared" si="10"/>
        <v>6.1599999999999966</v>
      </c>
      <c r="B92" s="2" t="s">
        <v>154</v>
      </c>
      <c r="C92" s="2" t="s">
        <v>2</v>
      </c>
      <c r="D92" s="2">
        <v>1</v>
      </c>
      <c r="E92" s="2">
        <f>VLOOKUP(B92,'Listado de precios'!$A$5:$C$184,3,0)</f>
        <v>110000</v>
      </c>
      <c r="F92" s="2">
        <f t="shared" si="11"/>
        <v>110000</v>
      </c>
    </row>
    <row r="93" spans="1:6" x14ac:dyDescent="0.2">
      <c r="A93" s="2">
        <f t="shared" si="10"/>
        <v>6.1699999999999964</v>
      </c>
      <c r="B93" s="2" t="s">
        <v>172</v>
      </c>
      <c r="C93" s="2" t="s">
        <v>60</v>
      </c>
      <c r="D93" s="2">
        <v>1</v>
      </c>
      <c r="E93" s="2">
        <f>VLOOKUP(B93,'Listado de precios'!$A$5:$C$184,3,0)</f>
        <v>1440000</v>
      </c>
      <c r="F93" s="2">
        <f t="shared" si="11"/>
        <v>1440000</v>
      </c>
    </row>
    <row r="94" spans="1:6" x14ac:dyDescent="0.2">
      <c r="E94" s="2" t="s">
        <v>87</v>
      </c>
      <c r="F94" s="2">
        <f>SUM(F77:F93)</f>
        <v>10611645.683899999</v>
      </c>
    </row>
    <row r="96" spans="1:6" x14ac:dyDescent="0.2">
      <c r="A96" s="2" t="s">
        <v>10</v>
      </c>
      <c r="B96" s="2" t="s">
        <v>108</v>
      </c>
    </row>
    <row r="97" spans="1:6" x14ac:dyDescent="0.2">
      <c r="A97" s="2">
        <v>7</v>
      </c>
      <c r="B97" s="2" t="s">
        <v>15</v>
      </c>
    </row>
    <row r="98" spans="1:6" x14ac:dyDescent="0.2">
      <c r="A98" s="2">
        <f t="shared" ref="A98:A107" si="12">A97+0.01</f>
        <v>7.01</v>
      </c>
      <c r="B98" s="2" t="s">
        <v>153</v>
      </c>
      <c r="C98" s="2" t="s">
        <v>2</v>
      </c>
      <c r="D98" s="2">
        <v>1</v>
      </c>
      <c r="E98" s="2">
        <f>VLOOKUP(B98,'Listado de precios'!$A$5:$C$184,3,0)</f>
        <v>54900</v>
      </c>
      <c r="F98" s="2">
        <f t="shared" ref="F98:F107" si="13">E98*D98</f>
        <v>54900</v>
      </c>
    </row>
    <row r="99" spans="1:6" x14ac:dyDescent="0.2">
      <c r="A99" s="2">
        <f t="shared" si="12"/>
        <v>7.02</v>
      </c>
      <c r="B99" s="2" t="s">
        <v>186</v>
      </c>
      <c r="C99" s="2" t="s">
        <v>2</v>
      </c>
      <c r="D99" s="2">
        <v>1</v>
      </c>
      <c r="E99" s="2">
        <f>VLOOKUP(B99,'Listado de precios'!$A$5:$C$184,3,0)</f>
        <v>393800</v>
      </c>
      <c r="F99" s="2">
        <f t="shared" si="13"/>
        <v>393800</v>
      </c>
    </row>
    <row r="100" spans="1:6" x14ac:dyDescent="0.2">
      <c r="A100" s="2">
        <f t="shared" si="12"/>
        <v>7.0299999999999994</v>
      </c>
      <c r="B100" s="2" t="s">
        <v>185</v>
      </c>
      <c r="C100" s="2" t="s">
        <v>2</v>
      </c>
      <c r="D100" s="2">
        <v>4</v>
      </c>
      <c r="E100" s="2">
        <f>VLOOKUP(B100,'Listado de precios'!$A$5:$C$184,3,0)</f>
        <v>469984</v>
      </c>
      <c r="F100" s="2">
        <f t="shared" si="13"/>
        <v>1879936</v>
      </c>
    </row>
    <row r="101" spans="1:6" x14ac:dyDescent="0.2">
      <c r="A101" s="2">
        <f t="shared" si="12"/>
        <v>7.0399999999999991</v>
      </c>
      <c r="B101" s="2" t="s">
        <v>179</v>
      </c>
      <c r="C101" s="2" t="s">
        <v>2</v>
      </c>
      <c r="D101" s="2">
        <v>180</v>
      </c>
      <c r="E101" s="2">
        <f>VLOOKUP(B101,'Listado de precios'!$A$5:$C$184,3,0)</f>
        <v>21850</v>
      </c>
      <c r="F101" s="2">
        <f t="shared" si="13"/>
        <v>3933000</v>
      </c>
    </row>
    <row r="102" spans="1:6" x14ac:dyDescent="0.2">
      <c r="A102" s="2">
        <f t="shared" si="12"/>
        <v>7.0499999999999989</v>
      </c>
      <c r="B102" s="2" t="s">
        <v>201</v>
      </c>
      <c r="C102" s="2" t="s">
        <v>2</v>
      </c>
      <c r="D102" s="2">
        <v>1</v>
      </c>
      <c r="E102" s="2">
        <f>VLOOKUP(B102,'Listado de precios'!$A$5:$C$184,3,0)</f>
        <v>45000</v>
      </c>
      <c r="F102" s="2">
        <f t="shared" si="13"/>
        <v>45000</v>
      </c>
    </row>
    <row r="103" spans="1:6" x14ac:dyDescent="0.2">
      <c r="A103" s="2">
        <f t="shared" si="12"/>
        <v>7.0599999999999987</v>
      </c>
      <c r="B103" s="2" t="s">
        <v>178</v>
      </c>
      <c r="C103" s="2" t="s">
        <v>2</v>
      </c>
      <c r="D103" s="2">
        <f>D101</f>
        <v>180</v>
      </c>
      <c r="E103" s="2">
        <f>VLOOKUP(B103,'Listado de precios'!$A$5:$C$184,3,0)</f>
        <v>6000</v>
      </c>
      <c r="F103" s="2">
        <f t="shared" si="13"/>
        <v>1080000</v>
      </c>
    </row>
    <row r="104" spans="1:6" x14ac:dyDescent="0.2">
      <c r="A104" s="2">
        <f t="shared" si="12"/>
        <v>7.0699999999999985</v>
      </c>
      <c r="B104" s="2" t="s">
        <v>123</v>
      </c>
      <c r="C104" s="2" t="s">
        <v>2</v>
      </c>
      <c r="D104" s="2">
        <v>1</v>
      </c>
      <c r="E104" s="2">
        <f>VLOOKUP(B104,'Listado de precios'!$A$5:$C$184,3,0)</f>
        <v>90000</v>
      </c>
      <c r="F104" s="2">
        <f t="shared" si="13"/>
        <v>90000</v>
      </c>
    </row>
    <row r="105" spans="1:6" x14ac:dyDescent="0.2">
      <c r="A105" s="2">
        <f t="shared" si="12"/>
        <v>7.0799999999999983</v>
      </c>
      <c r="B105" s="2" t="s">
        <v>73</v>
      </c>
      <c r="C105" s="2" t="s">
        <v>2</v>
      </c>
      <c r="D105" s="2">
        <v>12</v>
      </c>
      <c r="E105" s="2">
        <f>VLOOKUP(B105,'Listado de precios'!$A$5:$C$184,3,0)</f>
        <v>11996</v>
      </c>
      <c r="F105" s="2">
        <f t="shared" si="13"/>
        <v>143952</v>
      </c>
    </row>
    <row r="106" spans="1:6" x14ac:dyDescent="0.2">
      <c r="A106" s="2">
        <f t="shared" si="12"/>
        <v>7.0899999999999981</v>
      </c>
      <c r="B106" s="2" t="s">
        <v>20</v>
      </c>
      <c r="C106" s="2" t="s">
        <v>1</v>
      </c>
      <c r="D106" s="2">
        <v>8</v>
      </c>
      <c r="E106" s="2">
        <f>VLOOKUP(B106,'Listado de precios'!$A$5:$C$184,3,0)</f>
        <v>69389</v>
      </c>
      <c r="F106" s="2">
        <f t="shared" si="13"/>
        <v>555112</v>
      </c>
    </row>
    <row r="107" spans="1:6" x14ac:dyDescent="0.2">
      <c r="A107" s="2">
        <f t="shared" si="12"/>
        <v>7.0999999999999979</v>
      </c>
      <c r="B107" s="2" t="s">
        <v>126</v>
      </c>
      <c r="C107" s="2" t="s">
        <v>2</v>
      </c>
      <c r="D107" s="2">
        <v>1</v>
      </c>
      <c r="E107" s="2">
        <f>VLOOKUP(B107,'Listado de precios'!$A$5:$C$184,3,0)</f>
        <v>642000</v>
      </c>
      <c r="F107" s="2">
        <f t="shared" si="13"/>
        <v>642000</v>
      </c>
    </row>
    <row r="108" spans="1:6" x14ac:dyDescent="0.2">
      <c r="E108" s="2" t="s">
        <v>87</v>
      </c>
      <c r="F108" s="2">
        <f>SUM(F98:F107)</f>
        <v>8817700</v>
      </c>
    </row>
    <row r="110" spans="1:6" x14ac:dyDescent="0.2">
      <c r="A110" s="2" t="s">
        <v>10</v>
      </c>
      <c r="B110" s="2" t="s">
        <v>204</v>
      </c>
    </row>
    <row r="111" spans="1:6" x14ac:dyDescent="0.2">
      <c r="A111" s="2">
        <v>8</v>
      </c>
      <c r="B111" s="2" t="s">
        <v>15</v>
      </c>
    </row>
    <row r="112" spans="1:6" x14ac:dyDescent="0.2">
      <c r="A112" s="2">
        <f t="shared" ref="A112:A129" si="14">A111+0.01</f>
        <v>8.01</v>
      </c>
      <c r="B112" s="2" t="s">
        <v>76</v>
      </c>
      <c r="C112" s="2" t="s">
        <v>2</v>
      </c>
      <c r="D112" s="2">
        <v>1</v>
      </c>
      <c r="E112" s="2">
        <f>VLOOKUP(B112,'Listado de precios'!$A$5:$C$184,3,0)</f>
        <v>522095.81640000001</v>
      </c>
      <c r="F112" s="2">
        <f t="shared" ref="F112:F129" si="15">E112*D112</f>
        <v>522095.81640000001</v>
      </c>
    </row>
    <row r="113" spans="1:6" x14ac:dyDescent="0.2">
      <c r="A113" s="2">
        <f t="shared" si="14"/>
        <v>8.02</v>
      </c>
      <c r="B113" s="2" t="s">
        <v>17</v>
      </c>
      <c r="C113" s="2" t="s">
        <v>2</v>
      </c>
      <c r="D113" s="2">
        <v>1</v>
      </c>
      <c r="E113" s="2">
        <f>VLOOKUP(B113,'Listado de precios'!$A$5:$C$184,3,0)</f>
        <v>180000</v>
      </c>
      <c r="F113" s="2">
        <f t="shared" si="15"/>
        <v>180000</v>
      </c>
    </row>
    <row r="114" spans="1:6" x14ac:dyDescent="0.2">
      <c r="A114" s="2">
        <f t="shared" si="14"/>
        <v>8.0299999999999994</v>
      </c>
      <c r="B114" s="2" t="s">
        <v>14</v>
      </c>
      <c r="C114" s="2" t="s">
        <v>2</v>
      </c>
      <c r="D114" s="2">
        <v>1</v>
      </c>
      <c r="E114" s="2">
        <f>VLOOKUP(B114,'Listado de precios'!$A$5:$C$184,3,0)</f>
        <v>65244.062700000002</v>
      </c>
      <c r="F114" s="2">
        <f t="shared" si="15"/>
        <v>65244.062700000002</v>
      </c>
    </row>
    <row r="115" spans="1:6" x14ac:dyDescent="0.2">
      <c r="A115" s="2">
        <f t="shared" si="14"/>
        <v>8.0399999999999991</v>
      </c>
      <c r="B115" s="2" t="s">
        <v>65</v>
      </c>
      <c r="C115" s="2" t="s">
        <v>2</v>
      </c>
      <c r="D115" s="2">
        <v>2</v>
      </c>
      <c r="E115" s="2">
        <f>VLOOKUP(B115,'Listado de precios'!$A$5:$C$184,3,0)</f>
        <v>383500</v>
      </c>
      <c r="F115" s="2">
        <f t="shared" si="15"/>
        <v>767000</v>
      </c>
    </row>
    <row r="116" spans="1:6" x14ac:dyDescent="0.2">
      <c r="A116" s="2">
        <f t="shared" si="14"/>
        <v>8.0499999999999989</v>
      </c>
      <c r="B116" s="2" t="s">
        <v>72</v>
      </c>
      <c r="C116" s="2" t="s">
        <v>2</v>
      </c>
      <c r="D116" s="2">
        <v>1</v>
      </c>
      <c r="E116" s="2">
        <f>VLOOKUP(B116,'Listado de precios'!$A$5:$C$184,3,0)</f>
        <v>229984.4253</v>
      </c>
      <c r="F116" s="2">
        <f t="shared" si="15"/>
        <v>229984.4253</v>
      </c>
    </row>
    <row r="117" spans="1:6" x14ac:dyDescent="0.2">
      <c r="A117" s="2">
        <f t="shared" si="14"/>
        <v>8.0599999999999987</v>
      </c>
      <c r="B117" s="2" t="s">
        <v>67</v>
      </c>
      <c r="C117" s="2" t="s">
        <v>2</v>
      </c>
      <c r="D117" s="2">
        <v>12</v>
      </c>
      <c r="E117" s="2">
        <f>VLOOKUP(B117,'Listado de precios'!$A$5:$C$184,3,0)</f>
        <v>6055.0502999999999</v>
      </c>
      <c r="F117" s="2">
        <f t="shared" si="15"/>
        <v>72660.603600000002</v>
      </c>
    </row>
    <row r="118" spans="1:6" x14ac:dyDescent="0.2">
      <c r="A118" s="2">
        <f t="shared" si="14"/>
        <v>8.0699999999999985</v>
      </c>
      <c r="B118" s="2" t="s">
        <v>36</v>
      </c>
      <c r="C118" s="2" t="s">
        <v>2</v>
      </c>
      <c r="D118" s="2">
        <v>1</v>
      </c>
      <c r="E118" s="2">
        <f>VLOOKUP(B118,'Listado de precios'!$A$5:$C$184,3,0)</f>
        <v>2400.5229000000004</v>
      </c>
      <c r="F118" s="2">
        <f t="shared" si="15"/>
        <v>2400.5229000000004</v>
      </c>
    </row>
    <row r="119" spans="1:6" x14ac:dyDescent="0.2">
      <c r="A119" s="2">
        <f t="shared" si="14"/>
        <v>8.0799999999999983</v>
      </c>
      <c r="B119" s="2" t="s">
        <v>47</v>
      </c>
      <c r="C119" s="2" t="s">
        <v>2</v>
      </c>
      <c r="D119" s="2">
        <v>1</v>
      </c>
      <c r="E119" s="2">
        <f>VLOOKUP(B119,'Listado de precios'!$A$5:$C$184,3,0)</f>
        <v>635242.85100000002</v>
      </c>
      <c r="F119" s="2">
        <f t="shared" si="15"/>
        <v>635242.85100000002</v>
      </c>
    </row>
    <row r="120" spans="1:6" x14ac:dyDescent="0.2">
      <c r="A120" s="2">
        <f t="shared" si="14"/>
        <v>8.0899999999999981</v>
      </c>
      <c r="B120" s="2" t="s">
        <v>7</v>
      </c>
      <c r="C120" s="2" t="s">
        <v>2</v>
      </c>
      <c r="D120" s="2">
        <v>6</v>
      </c>
      <c r="E120" s="2">
        <f>VLOOKUP(B120,'Listado de precios'!$A$5:$C$184,3,0)</f>
        <v>245820.7107</v>
      </c>
      <c r="F120" s="2">
        <f t="shared" si="15"/>
        <v>1474924.2642000001</v>
      </c>
    </row>
    <row r="121" spans="1:6" x14ac:dyDescent="0.2">
      <c r="A121" s="2">
        <f t="shared" si="14"/>
        <v>8.0999999999999979</v>
      </c>
      <c r="B121" s="2" t="s">
        <v>13</v>
      </c>
      <c r="C121" s="2" t="s">
        <v>2</v>
      </c>
      <c r="D121" s="2">
        <v>1</v>
      </c>
      <c r="E121" s="2">
        <f>VLOOKUP(B121,'Listado de precios'!$A$5:$C$184,3,0)</f>
        <v>198455.16930000004</v>
      </c>
      <c r="F121" s="2">
        <f t="shared" si="15"/>
        <v>198455.16930000004</v>
      </c>
    </row>
    <row r="122" spans="1:6" x14ac:dyDescent="0.2">
      <c r="A122" s="2">
        <f t="shared" si="14"/>
        <v>8.1099999999999977</v>
      </c>
      <c r="B122" s="2" t="s">
        <v>153</v>
      </c>
      <c r="C122" s="2" t="s">
        <v>2</v>
      </c>
      <c r="D122" s="2">
        <v>1</v>
      </c>
      <c r="E122" s="2">
        <f>VLOOKUP(B122,'Listado de precios'!$A$5:$C$184,3,0)</f>
        <v>54900</v>
      </c>
      <c r="F122" s="2">
        <f t="shared" si="15"/>
        <v>54900</v>
      </c>
    </row>
    <row r="123" spans="1:6" x14ac:dyDescent="0.2">
      <c r="A123" s="2">
        <f t="shared" si="14"/>
        <v>8.1199999999999974</v>
      </c>
      <c r="B123" s="2" t="s">
        <v>66</v>
      </c>
      <c r="C123" s="2" t="s">
        <v>2</v>
      </c>
      <c r="D123" s="2">
        <v>2</v>
      </c>
      <c r="E123" s="2">
        <f>VLOOKUP(B123,'Listado de precios'!$A$5:$C$184,3,0)</f>
        <v>193474.98</v>
      </c>
      <c r="F123" s="2">
        <f t="shared" si="15"/>
        <v>386949.96</v>
      </c>
    </row>
    <row r="124" spans="1:6" x14ac:dyDescent="0.2">
      <c r="A124" s="2">
        <f t="shared" si="14"/>
        <v>8.1299999999999972</v>
      </c>
      <c r="B124" s="2" t="s">
        <v>23</v>
      </c>
      <c r="C124" s="2" t="s">
        <v>1</v>
      </c>
      <c r="D124" s="2">
        <v>10</v>
      </c>
      <c r="E124" s="2">
        <f>VLOOKUP(B124,'Listado de precios'!$A$5:$C$184,3,0)</f>
        <v>4126</v>
      </c>
      <c r="F124" s="2">
        <f t="shared" si="15"/>
        <v>41260</v>
      </c>
    </row>
    <row r="125" spans="1:6" x14ac:dyDescent="0.2">
      <c r="A125" s="2">
        <f t="shared" si="14"/>
        <v>8.139999999999997</v>
      </c>
      <c r="B125" s="2" t="s">
        <v>81</v>
      </c>
      <c r="C125" s="2" t="s">
        <v>1</v>
      </c>
      <c r="D125" s="2">
        <v>2</v>
      </c>
      <c r="E125" s="2">
        <f>VLOOKUP(B125,'Listado de precios'!$A$5:$C$184,3,0)</f>
        <v>20711</v>
      </c>
      <c r="F125" s="2">
        <f t="shared" si="15"/>
        <v>41422</v>
      </c>
    </row>
    <row r="126" spans="1:6" x14ac:dyDescent="0.2">
      <c r="A126" s="2">
        <f t="shared" si="14"/>
        <v>8.1499999999999968</v>
      </c>
      <c r="B126" s="2" t="s">
        <v>73</v>
      </c>
      <c r="C126" s="2" t="s">
        <v>2</v>
      </c>
      <c r="D126" s="2">
        <v>12</v>
      </c>
      <c r="E126" s="2">
        <f>VLOOKUP(B126,'Listado de precios'!$A$5:$C$184,3,0)</f>
        <v>11996</v>
      </c>
      <c r="F126" s="2">
        <f t="shared" si="15"/>
        <v>143952</v>
      </c>
    </row>
    <row r="127" spans="1:6" x14ac:dyDescent="0.2">
      <c r="A127" s="2">
        <f t="shared" si="14"/>
        <v>8.1599999999999966</v>
      </c>
      <c r="B127" s="2" t="s">
        <v>20</v>
      </c>
      <c r="C127" s="2" t="s">
        <v>1</v>
      </c>
      <c r="D127" s="2">
        <v>8</v>
      </c>
      <c r="E127" s="2">
        <f>VLOOKUP(B127,'Listado de precios'!$A$5:$C$184,3,0)</f>
        <v>69389</v>
      </c>
      <c r="F127" s="2">
        <f t="shared" si="15"/>
        <v>555112</v>
      </c>
    </row>
    <row r="128" spans="1:6" x14ac:dyDescent="0.2">
      <c r="A128" s="2">
        <f t="shared" si="14"/>
        <v>8.1699999999999964</v>
      </c>
      <c r="B128" s="2" t="s">
        <v>124</v>
      </c>
      <c r="C128" s="2" t="s">
        <v>2</v>
      </c>
      <c r="D128" s="2">
        <v>1</v>
      </c>
      <c r="E128" s="2">
        <f>VLOOKUP(B128,'Listado de precios'!$A$5:$C$184,3,0)</f>
        <v>160500</v>
      </c>
      <c r="F128" s="2">
        <f t="shared" si="15"/>
        <v>160500</v>
      </c>
    </row>
    <row r="129" spans="1:6" x14ac:dyDescent="0.2">
      <c r="A129" s="2">
        <f t="shared" si="14"/>
        <v>8.1799999999999962</v>
      </c>
      <c r="B129" s="2" t="s">
        <v>125</v>
      </c>
      <c r="C129" s="2" t="s">
        <v>2</v>
      </c>
      <c r="D129" s="2">
        <v>1</v>
      </c>
      <c r="E129" s="2">
        <f>VLOOKUP(B129,'Listado de precios'!$A$5:$C$184,3,0)</f>
        <v>1070000</v>
      </c>
      <c r="F129" s="2">
        <f t="shared" si="15"/>
        <v>1070000</v>
      </c>
    </row>
    <row r="130" spans="1:6" x14ac:dyDescent="0.2">
      <c r="E130" s="2" t="s">
        <v>87</v>
      </c>
      <c r="F130" s="2">
        <f>SUM(F112:F129)</f>
        <v>6602103.6754000001</v>
      </c>
    </row>
    <row r="132" spans="1:6" x14ac:dyDescent="0.2">
      <c r="A132" s="2" t="s">
        <v>10</v>
      </c>
      <c r="B132" s="2" t="s">
        <v>144</v>
      </c>
    </row>
    <row r="133" spans="1:6" x14ac:dyDescent="0.2">
      <c r="A133" s="2">
        <v>9</v>
      </c>
      <c r="B133" s="2" t="s">
        <v>15</v>
      </c>
    </row>
    <row r="134" spans="1:6" x14ac:dyDescent="0.2">
      <c r="A134" s="2">
        <f t="shared" ref="A134:A143" si="16">A133+0.01</f>
        <v>9.01</v>
      </c>
      <c r="B134" s="2" t="s">
        <v>84</v>
      </c>
      <c r="C134" s="2" t="s">
        <v>1</v>
      </c>
      <c r="D134" s="2">
        <v>173.5</v>
      </c>
      <c r="E134" s="2">
        <f>VLOOKUP(B134,'Listado de precios'!$A$5:$C$184,3,0)</f>
        <v>16830</v>
      </c>
      <c r="F134" s="2">
        <f t="shared" ref="F134:F143" si="17">D134*E134</f>
        <v>2920005</v>
      </c>
    </row>
    <row r="135" spans="1:6" x14ac:dyDescent="0.2">
      <c r="A135" s="2">
        <f t="shared" si="16"/>
        <v>9.02</v>
      </c>
      <c r="B135" s="2" t="s">
        <v>83</v>
      </c>
      <c r="C135" s="2" t="s">
        <v>1</v>
      </c>
      <c r="D135" s="2">
        <v>148</v>
      </c>
      <c r="E135" s="2">
        <f>VLOOKUP(B135,'Listado de precios'!$A$5:$C$184,3,0)</f>
        <v>10820</v>
      </c>
      <c r="F135" s="2">
        <f t="shared" si="17"/>
        <v>1601360</v>
      </c>
    </row>
    <row r="136" spans="1:6" x14ac:dyDescent="0.2">
      <c r="A136" s="2">
        <f t="shared" si="16"/>
        <v>9.0299999999999994</v>
      </c>
      <c r="B136" s="2" t="s">
        <v>133</v>
      </c>
      <c r="C136" s="2" t="s">
        <v>1</v>
      </c>
      <c r="D136" s="2">
        <f>D134</f>
        <v>173.5</v>
      </c>
      <c r="E136" s="2">
        <f>VLOOKUP(B136,'Listado de precios'!$A$5:$C$184,3,0)</f>
        <v>6500</v>
      </c>
      <c r="F136" s="2">
        <f t="shared" si="17"/>
        <v>1127750</v>
      </c>
    </row>
    <row r="137" spans="1:6" x14ac:dyDescent="0.2">
      <c r="A137" s="2">
        <f t="shared" si="16"/>
        <v>9.0399999999999991</v>
      </c>
      <c r="B137" s="2" t="s">
        <v>171</v>
      </c>
      <c r="C137" s="2" t="s">
        <v>1</v>
      </c>
      <c r="D137" s="2">
        <f>D135</f>
        <v>148</v>
      </c>
      <c r="E137" s="2">
        <f>VLOOKUP(B137,'Listado de precios'!$A$5:$C$184,3,0)</f>
        <v>2889</v>
      </c>
      <c r="F137" s="2">
        <f t="shared" si="17"/>
        <v>427572</v>
      </c>
    </row>
    <row r="138" spans="1:6" x14ac:dyDescent="0.2">
      <c r="A138" s="2">
        <f t="shared" si="16"/>
        <v>9.0499999999999989</v>
      </c>
      <c r="B138" s="2" t="s">
        <v>184</v>
      </c>
      <c r="C138" s="2" t="s">
        <v>2</v>
      </c>
      <c r="D138" s="2">
        <v>8</v>
      </c>
      <c r="E138" s="2">
        <f>VLOOKUP(B138,'Listado de precios'!$A$5:$C$184,3,0)</f>
        <v>378210</v>
      </c>
      <c r="F138" s="2">
        <f t="shared" si="17"/>
        <v>3025680</v>
      </c>
    </row>
    <row r="139" spans="1:6" x14ac:dyDescent="0.2">
      <c r="A139" s="2">
        <f t="shared" si="16"/>
        <v>9.0599999999999987</v>
      </c>
      <c r="B139" s="2" t="s">
        <v>183</v>
      </c>
      <c r="C139" s="2" t="s">
        <v>2</v>
      </c>
      <c r="D139" s="2">
        <f>D138</f>
        <v>8</v>
      </c>
      <c r="E139" s="2">
        <f>VLOOKUP(B139,'Listado de precios'!$A$5:$C$184,3,0)</f>
        <v>32000</v>
      </c>
      <c r="F139" s="2">
        <f t="shared" si="17"/>
        <v>256000</v>
      </c>
    </row>
    <row r="140" spans="1:6" x14ac:dyDescent="0.2">
      <c r="A140" s="2">
        <f t="shared" si="16"/>
        <v>9.0699999999999985</v>
      </c>
      <c r="B140" s="2" t="s">
        <v>35</v>
      </c>
      <c r="C140" s="2" t="s">
        <v>2</v>
      </c>
      <c r="D140" s="2">
        <v>4</v>
      </c>
      <c r="E140" s="2">
        <f>VLOOKUP(B140,'Listado de precios'!$A$5:$C$184,3,0)</f>
        <v>378210</v>
      </c>
      <c r="F140" s="2">
        <f t="shared" si="17"/>
        <v>1512840</v>
      </c>
    </row>
    <row r="141" spans="1:6" x14ac:dyDescent="0.2">
      <c r="A141" s="2">
        <f t="shared" si="16"/>
        <v>9.0799999999999983</v>
      </c>
      <c r="B141" s="2" t="s">
        <v>58</v>
      </c>
      <c r="C141" s="2" t="s">
        <v>2</v>
      </c>
      <c r="D141" s="2">
        <f>D140</f>
        <v>4</v>
      </c>
      <c r="E141" s="2">
        <f>VLOOKUP(B141,'Listado de precios'!$A$5:$C$184,3,0)</f>
        <v>40881</v>
      </c>
      <c r="F141" s="2">
        <f t="shared" si="17"/>
        <v>163524</v>
      </c>
    </row>
    <row r="142" spans="1:6" x14ac:dyDescent="0.2">
      <c r="A142" s="2">
        <f t="shared" si="16"/>
        <v>9.0899999999999981</v>
      </c>
      <c r="B142" s="2" t="s">
        <v>37</v>
      </c>
      <c r="C142" s="2" t="s">
        <v>38</v>
      </c>
      <c r="D142" s="2">
        <f>0.00339*30</f>
        <v>0.1017</v>
      </c>
      <c r="E142" s="2">
        <f>VLOOKUP(B142,'Listado de precios'!$A$5:$C$184,3,0)</f>
        <v>56900</v>
      </c>
      <c r="F142" s="2">
        <f t="shared" si="17"/>
        <v>5786.73</v>
      </c>
    </row>
    <row r="143" spans="1:6" x14ac:dyDescent="0.2">
      <c r="A143" s="2">
        <f t="shared" si="16"/>
        <v>9.0999999999999979</v>
      </c>
      <c r="B143" s="2" t="s">
        <v>53</v>
      </c>
      <c r="C143" s="2" t="s">
        <v>2</v>
      </c>
      <c r="D143" s="2">
        <f>0.01*30</f>
        <v>0.3</v>
      </c>
      <c r="E143" s="2">
        <f>VLOOKUP(B143,'Listado de precios'!$A$5:$C$184,3,0)</f>
        <v>27900</v>
      </c>
      <c r="F143" s="2">
        <f t="shared" si="17"/>
        <v>8370</v>
      </c>
    </row>
    <row r="144" spans="1:6" x14ac:dyDescent="0.2">
      <c r="E144" s="2" t="s">
        <v>87</v>
      </c>
      <c r="F144" s="2">
        <f>SUM(F134:F143)</f>
        <v>11048887.73</v>
      </c>
    </row>
    <row r="146" spans="1:6" x14ac:dyDescent="0.2">
      <c r="A146" s="2" t="s">
        <v>10</v>
      </c>
      <c r="B146" s="2" t="s">
        <v>203</v>
      </c>
    </row>
    <row r="147" spans="1:6" x14ac:dyDescent="0.2">
      <c r="A147" s="2">
        <v>10</v>
      </c>
      <c r="B147" s="2" t="s">
        <v>15</v>
      </c>
    </row>
    <row r="148" spans="1:6" x14ac:dyDescent="0.2">
      <c r="A148" s="2">
        <f t="shared" ref="A148:A175" si="18">A147+0.01</f>
        <v>10.01</v>
      </c>
      <c r="B148" s="2" t="s">
        <v>79</v>
      </c>
      <c r="C148" s="2" t="s">
        <v>1</v>
      </c>
      <c r="D148" s="2">
        <v>12</v>
      </c>
      <c r="E148" s="2">
        <f>VLOOKUP(B148,'Listado de precios'!$A$5:$C$184,3,0)</f>
        <v>4659</v>
      </c>
      <c r="F148" s="2">
        <f t="shared" ref="F148:F175" si="19">D148*E148</f>
        <v>55908</v>
      </c>
    </row>
    <row r="149" spans="1:6" x14ac:dyDescent="0.2">
      <c r="A149" s="2">
        <f t="shared" si="18"/>
        <v>10.02</v>
      </c>
      <c r="B149" s="2" t="s">
        <v>129</v>
      </c>
      <c r="C149" s="2" t="s">
        <v>2</v>
      </c>
      <c r="D149" s="2">
        <v>12</v>
      </c>
      <c r="E149" s="2">
        <f>VLOOKUP(B149,'Listado de precios'!$A$5:$C$184,3,0)</f>
        <v>2167</v>
      </c>
      <c r="F149" s="2">
        <f t="shared" si="19"/>
        <v>26004</v>
      </c>
    </row>
    <row r="150" spans="1:6" x14ac:dyDescent="0.2">
      <c r="A150" s="2">
        <f t="shared" si="18"/>
        <v>10.029999999999999</v>
      </c>
      <c r="B150" s="2" t="s">
        <v>52</v>
      </c>
      <c r="C150" s="2" t="s">
        <v>2</v>
      </c>
      <c r="D150" s="2">
        <v>12</v>
      </c>
      <c r="E150" s="2">
        <f>VLOOKUP(B150,'Listado de precios'!$A$5:$C$184,3,0)</f>
        <v>165</v>
      </c>
      <c r="F150" s="2">
        <f t="shared" si="19"/>
        <v>1980</v>
      </c>
    </row>
    <row r="151" spans="1:6" x14ac:dyDescent="0.2">
      <c r="A151" s="2">
        <f t="shared" si="18"/>
        <v>10.039999999999999</v>
      </c>
      <c r="B151" s="2" t="s">
        <v>0</v>
      </c>
      <c r="C151" s="2" t="s">
        <v>1</v>
      </c>
      <c r="D151" s="2">
        <v>8.5</v>
      </c>
      <c r="E151" s="2">
        <f>VLOOKUP(B151,'Listado de precios'!$A$5:$C$184,3,0)</f>
        <v>600</v>
      </c>
      <c r="F151" s="2">
        <f t="shared" si="19"/>
        <v>5100</v>
      </c>
    </row>
    <row r="152" spans="1:6" x14ac:dyDescent="0.2">
      <c r="A152" s="2">
        <f t="shared" si="18"/>
        <v>10.049999999999999</v>
      </c>
      <c r="B152" s="2" t="s">
        <v>150</v>
      </c>
      <c r="C152" s="2" t="s">
        <v>1</v>
      </c>
      <c r="D152" s="2">
        <v>15</v>
      </c>
      <c r="E152" s="2">
        <f>VLOOKUP(B152,'Listado de precios'!$A$5:$C$184,3,0)</f>
        <v>880</v>
      </c>
      <c r="F152" s="2">
        <f t="shared" si="19"/>
        <v>13200</v>
      </c>
    </row>
    <row r="153" spans="1:6" x14ac:dyDescent="0.2">
      <c r="A153" s="2">
        <f t="shared" si="18"/>
        <v>10.059999999999999</v>
      </c>
      <c r="B153" s="2" t="s">
        <v>131</v>
      </c>
      <c r="C153" s="2" t="s">
        <v>1</v>
      </c>
      <c r="D153" s="2">
        <v>15</v>
      </c>
      <c r="E153" s="2">
        <f>VLOOKUP(B153,'Listado de precios'!$A$5:$C$184,3,0)</f>
        <v>2167</v>
      </c>
      <c r="F153" s="2">
        <f t="shared" si="19"/>
        <v>32505</v>
      </c>
    </row>
    <row r="154" spans="1:6" x14ac:dyDescent="0.2">
      <c r="A154" s="2">
        <f t="shared" si="18"/>
        <v>10.069999999999999</v>
      </c>
      <c r="B154" s="2" t="s">
        <v>32</v>
      </c>
      <c r="C154" s="2" t="s">
        <v>2</v>
      </c>
      <c r="D154" s="2">
        <v>1</v>
      </c>
      <c r="E154" s="2">
        <f>VLOOKUP(B154,'Listado de precios'!$A$5:$C$184,3,0)</f>
        <v>31887.542999999998</v>
      </c>
      <c r="F154" s="2">
        <f t="shared" si="19"/>
        <v>31887.542999999998</v>
      </c>
    </row>
    <row r="155" spans="1:6" x14ac:dyDescent="0.2">
      <c r="A155" s="2">
        <f t="shared" si="18"/>
        <v>10.079999999999998</v>
      </c>
      <c r="B155" s="2" t="s">
        <v>61</v>
      </c>
      <c r="C155" s="2" t="s">
        <v>2</v>
      </c>
      <c r="D155" s="2">
        <v>1</v>
      </c>
      <c r="E155" s="2">
        <f>VLOOKUP(B155,'Listado de precios'!$A$5:$C$184,3,0)</f>
        <v>19260</v>
      </c>
      <c r="F155" s="2">
        <f t="shared" si="19"/>
        <v>19260</v>
      </c>
    </row>
    <row r="156" spans="1:6" x14ac:dyDescent="0.2">
      <c r="A156" s="2">
        <f t="shared" si="18"/>
        <v>10.089999999999998</v>
      </c>
      <c r="B156" s="2" t="s">
        <v>182</v>
      </c>
      <c r="C156" s="2" t="s">
        <v>1</v>
      </c>
      <c r="D156" s="2">
        <v>51</v>
      </c>
      <c r="E156" s="2">
        <f>VLOOKUP(B156,'Listado de precios'!$A$5:$C$184,3,0)</f>
        <v>1900</v>
      </c>
      <c r="F156" s="2">
        <f t="shared" si="19"/>
        <v>96900</v>
      </c>
    </row>
    <row r="157" spans="1:6" x14ac:dyDescent="0.2">
      <c r="A157" s="2">
        <f t="shared" si="18"/>
        <v>10.099999999999998</v>
      </c>
      <c r="B157" s="2" t="s">
        <v>181</v>
      </c>
      <c r="C157" s="2" t="s">
        <v>2</v>
      </c>
      <c r="D157" s="2">
        <v>51</v>
      </c>
      <c r="E157" s="2">
        <f>VLOOKUP(B157,'Listado de precios'!$A$5:$C$184,3,0)</f>
        <v>400</v>
      </c>
      <c r="F157" s="2">
        <f t="shared" si="19"/>
        <v>20400</v>
      </c>
    </row>
    <row r="158" spans="1:6" x14ac:dyDescent="0.2">
      <c r="A158" s="2">
        <f t="shared" si="18"/>
        <v>10.109999999999998</v>
      </c>
      <c r="B158" s="2" t="s">
        <v>180</v>
      </c>
      <c r="C158" s="2" t="s">
        <v>2</v>
      </c>
      <c r="D158" s="2">
        <v>1</v>
      </c>
      <c r="E158" s="2">
        <f>VLOOKUP(B158,'Listado de precios'!$A$5:$C$184,3,0)</f>
        <v>28000</v>
      </c>
      <c r="F158" s="2">
        <f t="shared" si="19"/>
        <v>28000</v>
      </c>
    </row>
    <row r="159" spans="1:6" x14ac:dyDescent="0.2">
      <c r="A159" s="2">
        <f t="shared" si="18"/>
        <v>10.119999999999997</v>
      </c>
      <c r="B159" s="2" t="s">
        <v>179</v>
      </c>
      <c r="C159" s="2" t="s">
        <v>2</v>
      </c>
      <c r="D159" s="2">
        <v>2</v>
      </c>
      <c r="E159" s="2">
        <f>VLOOKUP(B159,'Listado de precios'!$A$5:$C$184,3,0)</f>
        <v>21850</v>
      </c>
      <c r="F159" s="2">
        <f t="shared" si="19"/>
        <v>43700</v>
      </c>
    </row>
    <row r="160" spans="1:6" x14ac:dyDescent="0.2">
      <c r="A160" s="2">
        <f t="shared" si="18"/>
        <v>10.129999999999997</v>
      </c>
      <c r="B160" s="2" t="s">
        <v>178</v>
      </c>
      <c r="C160" s="2" t="s">
        <v>2</v>
      </c>
      <c r="D160" s="2">
        <v>2</v>
      </c>
      <c r="E160" s="2">
        <f>VLOOKUP(B160,'Listado de precios'!$A$5:$C$184,3,0)</f>
        <v>6000</v>
      </c>
      <c r="F160" s="2">
        <f t="shared" si="19"/>
        <v>12000</v>
      </c>
    </row>
    <row r="161" spans="1:6" x14ac:dyDescent="0.2">
      <c r="A161" s="2">
        <f t="shared" si="18"/>
        <v>10.139999999999997</v>
      </c>
      <c r="B161" s="2" t="s">
        <v>86</v>
      </c>
      <c r="C161" s="2" t="s">
        <v>1</v>
      </c>
      <c r="D161" s="2">
        <v>61</v>
      </c>
      <c r="E161" s="2">
        <f>VLOOKUP(B161,'Listado de precios'!$A$5:$C$184,3,0)</f>
        <v>1076.0159999999998</v>
      </c>
      <c r="F161" s="2">
        <f t="shared" si="19"/>
        <v>65636.975999999995</v>
      </c>
    </row>
    <row r="162" spans="1:6" x14ac:dyDescent="0.2">
      <c r="A162" s="2">
        <f t="shared" si="18"/>
        <v>10.149999999999997</v>
      </c>
      <c r="B162" s="2" t="s">
        <v>43</v>
      </c>
      <c r="C162" s="2" t="s">
        <v>2</v>
      </c>
      <c r="D162" s="2">
        <v>1</v>
      </c>
      <c r="E162" s="2">
        <f>VLOOKUP(B162,'Listado de precios'!$A$5:$C$184,3,0)</f>
        <v>7201.5686999999989</v>
      </c>
      <c r="F162" s="2">
        <f t="shared" si="19"/>
        <v>7201.5686999999989</v>
      </c>
    </row>
    <row r="163" spans="1:6" x14ac:dyDescent="0.2">
      <c r="A163" s="2">
        <f t="shared" si="18"/>
        <v>10.159999999999997</v>
      </c>
      <c r="B163" s="2" t="s">
        <v>41</v>
      </c>
      <c r="C163" s="2" t="s">
        <v>2</v>
      </c>
      <c r="D163" s="2">
        <v>3</v>
      </c>
      <c r="E163" s="2">
        <f>VLOOKUP(B163,'Listado de precios'!$A$5:$C$184,3,0)</f>
        <v>1100</v>
      </c>
      <c r="F163" s="2">
        <f t="shared" si="19"/>
        <v>3300</v>
      </c>
    </row>
    <row r="164" spans="1:6" x14ac:dyDescent="0.2">
      <c r="A164" s="2">
        <f t="shared" si="18"/>
        <v>10.169999999999996</v>
      </c>
      <c r="B164" s="2" t="s">
        <v>69</v>
      </c>
      <c r="C164" s="2" t="s">
        <v>2</v>
      </c>
      <c r="D164" s="2">
        <v>4</v>
      </c>
      <c r="E164" s="2">
        <f>VLOOKUP(B164,'Listado de precios'!$A$5:$C$184,3,0)</f>
        <v>4400</v>
      </c>
      <c r="F164" s="2">
        <f t="shared" si="19"/>
        <v>17600</v>
      </c>
    </row>
    <row r="165" spans="1:6" x14ac:dyDescent="0.2">
      <c r="A165" s="2">
        <f t="shared" si="18"/>
        <v>10.179999999999996</v>
      </c>
      <c r="B165" s="2" t="s">
        <v>62</v>
      </c>
      <c r="C165" s="2" t="s">
        <v>2</v>
      </c>
      <c r="D165" s="2">
        <f>D164</f>
        <v>4</v>
      </c>
      <c r="E165" s="2">
        <f>VLOOKUP(B165,'Listado de precios'!$A$5:$C$184,3,0)</f>
        <v>12840</v>
      </c>
      <c r="F165" s="2">
        <f t="shared" si="19"/>
        <v>51360</v>
      </c>
    </row>
    <row r="166" spans="1:6" x14ac:dyDescent="0.2">
      <c r="A166" s="2">
        <f t="shared" si="18"/>
        <v>10.189999999999996</v>
      </c>
      <c r="B166" s="2" t="s">
        <v>27</v>
      </c>
      <c r="C166" s="2" t="s">
        <v>1</v>
      </c>
      <c r="D166" s="2">
        <v>15</v>
      </c>
      <c r="E166" s="2">
        <f>VLOOKUP(B166,'Listado de precios'!$A$5:$C$184,3,0)</f>
        <v>1076.0159999999998</v>
      </c>
      <c r="F166" s="2">
        <f t="shared" si="19"/>
        <v>16140.239999999998</v>
      </c>
    </row>
    <row r="167" spans="1:6" x14ac:dyDescent="0.2">
      <c r="A167" s="2">
        <f t="shared" si="18"/>
        <v>10.199999999999996</v>
      </c>
      <c r="B167" s="2" t="s">
        <v>71</v>
      </c>
      <c r="C167" s="2" t="s">
        <v>2</v>
      </c>
      <c r="D167" s="2">
        <v>2</v>
      </c>
      <c r="E167" s="2">
        <f>VLOOKUP(B167,'Listado de precios'!$A$5:$C$184,3,0)</f>
        <v>15000</v>
      </c>
      <c r="F167" s="2">
        <f t="shared" si="19"/>
        <v>30000</v>
      </c>
    </row>
    <row r="168" spans="1:6" x14ac:dyDescent="0.2">
      <c r="A168" s="2">
        <f t="shared" si="18"/>
        <v>10.209999999999996</v>
      </c>
      <c r="B168" s="2" t="s">
        <v>64</v>
      </c>
      <c r="C168" s="2" t="s">
        <v>2</v>
      </c>
      <c r="D168" s="2">
        <f>D167</f>
        <v>2</v>
      </c>
      <c r="E168" s="2">
        <f>VLOOKUP(B168,'Listado de precios'!$A$5:$C$184,3,0)</f>
        <v>12840</v>
      </c>
      <c r="F168" s="2">
        <f t="shared" si="19"/>
        <v>25680</v>
      </c>
    </row>
    <row r="169" spans="1:6" x14ac:dyDescent="0.2">
      <c r="A169" s="2">
        <f t="shared" si="18"/>
        <v>10.219999999999995</v>
      </c>
      <c r="B169" s="2" t="s">
        <v>28</v>
      </c>
      <c r="C169" s="2" t="s">
        <v>1</v>
      </c>
      <c r="D169" s="2">
        <v>15</v>
      </c>
      <c r="E169" s="2">
        <f>VLOOKUP(B169,'Listado de precios'!$A$5:$C$184,3,0)</f>
        <v>938.71194000000003</v>
      </c>
      <c r="F169" s="2">
        <f t="shared" si="19"/>
        <v>14080.679100000001</v>
      </c>
    </row>
    <row r="170" spans="1:6" x14ac:dyDescent="0.2">
      <c r="A170" s="2">
        <f t="shared" si="18"/>
        <v>10.229999999999995</v>
      </c>
      <c r="B170" s="2" t="s">
        <v>42</v>
      </c>
      <c r="C170" s="2" t="s">
        <v>2</v>
      </c>
      <c r="D170" s="2">
        <v>4</v>
      </c>
      <c r="E170" s="2">
        <f>VLOOKUP(B170,'Listado de precios'!$A$5:$C$184,3,0)</f>
        <v>895.71749999999997</v>
      </c>
      <c r="F170" s="2">
        <f t="shared" si="19"/>
        <v>3582.87</v>
      </c>
    </row>
    <row r="171" spans="1:6" x14ac:dyDescent="0.2">
      <c r="A171" s="2">
        <f t="shared" si="18"/>
        <v>10.239999999999995</v>
      </c>
      <c r="B171" s="2" t="s">
        <v>177</v>
      </c>
      <c r="C171" s="2" t="s">
        <v>2</v>
      </c>
      <c r="D171" s="2">
        <v>6</v>
      </c>
      <c r="E171" s="2">
        <f>VLOOKUP(B171,'Listado de precios'!$A$5:$C$184,3,0)</f>
        <v>1550</v>
      </c>
      <c r="F171" s="2">
        <f t="shared" si="19"/>
        <v>9300</v>
      </c>
    </row>
    <row r="172" spans="1:6" x14ac:dyDescent="0.2">
      <c r="A172" s="2">
        <f t="shared" si="18"/>
        <v>10.249999999999995</v>
      </c>
      <c r="B172" s="2" t="s">
        <v>37</v>
      </c>
      <c r="C172" s="2" t="s">
        <v>38</v>
      </c>
      <c r="D172" s="2">
        <v>0.01</v>
      </c>
      <c r="E172" s="2">
        <f>VLOOKUP(B172,'Listado de precios'!$A$5:$C$184,3,0)</f>
        <v>56900</v>
      </c>
      <c r="F172" s="2">
        <f t="shared" si="19"/>
        <v>569</v>
      </c>
    </row>
    <row r="173" spans="1:6" x14ac:dyDescent="0.2">
      <c r="A173" s="2">
        <f t="shared" si="18"/>
        <v>10.259999999999994</v>
      </c>
      <c r="B173" s="2" t="s">
        <v>53</v>
      </c>
      <c r="C173" s="2" t="s">
        <v>2</v>
      </c>
      <c r="D173" s="2">
        <v>0.01</v>
      </c>
      <c r="E173" s="2">
        <f>VLOOKUP(B173,'Listado de precios'!$A$5:$C$184,3,0)</f>
        <v>27900</v>
      </c>
      <c r="F173" s="2">
        <f t="shared" si="19"/>
        <v>279</v>
      </c>
    </row>
    <row r="174" spans="1:6" x14ac:dyDescent="0.2">
      <c r="A174" s="2">
        <f t="shared" si="18"/>
        <v>10.269999999999994</v>
      </c>
      <c r="B174" s="2" t="s">
        <v>146</v>
      </c>
      <c r="C174" s="2" t="s">
        <v>2</v>
      </c>
      <c r="D174" s="2">
        <v>2</v>
      </c>
      <c r="E174" s="2">
        <f>VLOOKUP(B174,'Listado de precios'!$A$5:$C$184,3,0)</f>
        <v>10000</v>
      </c>
      <c r="F174" s="2">
        <f t="shared" si="19"/>
        <v>20000</v>
      </c>
    </row>
    <row r="175" spans="1:6" x14ac:dyDescent="0.2">
      <c r="A175" s="2">
        <f t="shared" si="18"/>
        <v>10.279999999999994</v>
      </c>
      <c r="B175" s="2" t="s">
        <v>147</v>
      </c>
      <c r="C175" s="2" t="s">
        <v>2</v>
      </c>
      <c r="D175" s="2">
        <v>2</v>
      </c>
      <c r="E175" s="2">
        <f>VLOOKUP(B175,'Listado de precios'!$A$5:$C$184,3,0)</f>
        <v>6000</v>
      </c>
      <c r="F175" s="2">
        <f t="shared" si="19"/>
        <v>12000</v>
      </c>
    </row>
    <row r="176" spans="1:6" x14ac:dyDescent="0.2">
      <c r="E176" s="2" t="s">
        <v>87</v>
      </c>
      <c r="F176" s="2">
        <f>SUM(F148:F175)</f>
        <v>663574.87679999997</v>
      </c>
    </row>
    <row r="178" spans="1:6" x14ac:dyDescent="0.2">
      <c r="A178" s="2" t="s">
        <v>10</v>
      </c>
      <c r="B178" s="2" t="s">
        <v>199</v>
      </c>
    </row>
    <row r="179" spans="1:6" x14ac:dyDescent="0.2">
      <c r="A179" s="2">
        <v>11</v>
      </c>
      <c r="B179" s="2" t="s">
        <v>15</v>
      </c>
    </row>
    <row r="180" spans="1:6" x14ac:dyDescent="0.2">
      <c r="A180" s="2">
        <f t="shared" ref="A180:A205" si="20">A179+0.01</f>
        <v>11.01</v>
      </c>
      <c r="B180" s="2" t="s">
        <v>151</v>
      </c>
      <c r="C180" s="2" t="s">
        <v>1</v>
      </c>
      <c r="D180" s="2">
        <v>12</v>
      </c>
      <c r="E180" s="2">
        <f>VLOOKUP(B180,'Listado de precios'!$A$5:$C$184,3,0)</f>
        <v>1260</v>
      </c>
      <c r="F180" s="2">
        <f t="shared" ref="F180:F205" si="21">D180*E180</f>
        <v>15120</v>
      </c>
    </row>
    <row r="181" spans="1:6" x14ac:dyDescent="0.2">
      <c r="A181" s="2">
        <f t="shared" si="20"/>
        <v>11.02</v>
      </c>
      <c r="B181" s="2" t="s">
        <v>157</v>
      </c>
      <c r="C181" s="2" t="s">
        <v>1</v>
      </c>
      <c r="D181" s="2">
        <f>D180</f>
        <v>12</v>
      </c>
      <c r="E181" s="2">
        <f>VLOOKUP(B181,'Listado de precios'!$A$5:$C$184,3,0)</f>
        <v>2167</v>
      </c>
      <c r="F181" s="2">
        <f t="shared" si="21"/>
        <v>26004</v>
      </c>
    </row>
    <row r="182" spans="1:6" x14ac:dyDescent="0.2">
      <c r="A182" s="2">
        <f t="shared" si="20"/>
        <v>11.03</v>
      </c>
      <c r="B182" s="2" t="s">
        <v>150</v>
      </c>
      <c r="C182" s="2" t="s">
        <v>1</v>
      </c>
      <c r="D182" s="2">
        <v>3</v>
      </c>
      <c r="E182" s="2">
        <f>VLOOKUP(B182,'Listado de precios'!$A$5:$C$184,3,0)</f>
        <v>880</v>
      </c>
      <c r="F182" s="2">
        <f t="shared" si="21"/>
        <v>2640</v>
      </c>
    </row>
    <row r="183" spans="1:6" x14ac:dyDescent="0.2">
      <c r="A183" s="2">
        <f t="shared" si="20"/>
        <v>11.04</v>
      </c>
      <c r="B183" s="2" t="s">
        <v>131</v>
      </c>
      <c r="C183" s="2" t="s">
        <v>1</v>
      </c>
      <c r="D183" s="2">
        <f>D182</f>
        <v>3</v>
      </c>
      <c r="E183" s="2">
        <f>VLOOKUP(B183,'Listado de precios'!$A$5:$C$184,3,0)</f>
        <v>2167</v>
      </c>
      <c r="F183" s="2">
        <f t="shared" si="21"/>
        <v>6501</v>
      </c>
    </row>
    <row r="184" spans="1:6" x14ac:dyDescent="0.2">
      <c r="A184" s="2">
        <f t="shared" si="20"/>
        <v>11.049999999999999</v>
      </c>
      <c r="B184" s="2" t="s">
        <v>32</v>
      </c>
      <c r="C184" s="2" t="s">
        <v>2</v>
      </c>
      <c r="D184" s="2">
        <v>1</v>
      </c>
      <c r="E184" s="2">
        <f>VLOOKUP(B184,'Listado de precios'!$A$5:$C$184,3,0)</f>
        <v>31887.542999999998</v>
      </c>
      <c r="F184" s="2">
        <f t="shared" si="21"/>
        <v>31887.542999999998</v>
      </c>
    </row>
    <row r="185" spans="1:6" x14ac:dyDescent="0.2">
      <c r="A185" s="2">
        <f t="shared" si="20"/>
        <v>11.059999999999999</v>
      </c>
      <c r="B185" s="2" t="s">
        <v>61</v>
      </c>
      <c r="C185" s="2" t="s">
        <v>2</v>
      </c>
      <c r="D185" s="2">
        <v>1</v>
      </c>
      <c r="E185" s="2">
        <f>VLOOKUP(B185,'Listado de precios'!$A$5:$C$184,3,0)</f>
        <v>19260</v>
      </c>
      <c r="F185" s="2">
        <f t="shared" si="21"/>
        <v>19260</v>
      </c>
    </row>
    <row r="186" spans="1:6" x14ac:dyDescent="0.2">
      <c r="A186" s="2">
        <f t="shared" si="20"/>
        <v>11.069999999999999</v>
      </c>
      <c r="B186" s="2" t="s">
        <v>182</v>
      </c>
      <c r="C186" s="2" t="s">
        <v>1</v>
      </c>
      <c r="D186" s="2">
        <v>57</v>
      </c>
      <c r="E186" s="2">
        <f>VLOOKUP(B186,'Listado de precios'!$A$5:$C$184,3,0)</f>
        <v>1900</v>
      </c>
      <c r="F186" s="2">
        <f t="shared" si="21"/>
        <v>108300</v>
      </c>
    </row>
    <row r="187" spans="1:6" x14ac:dyDescent="0.2">
      <c r="A187" s="2">
        <f t="shared" si="20"/>
        <v>11.079999999999998</v>
      </c>
      <c r="B187" s="2" t="s">
        <v>181</v>
      </c>
      <c r="C187" s="2" t="s">
        <v>2</v>
      </c>
      <c r="D187" s="2">
        <f>D186</f>
        <v>57</v>
      </c>
      <c r="E187" s="2">
        <f>VLOOKUP(B187,'Listado de precios'!$A$5:$C$184,3,0)</f>
        <v>400</v>
      </c>
      <c r="F187" s="2">
        <f t="shared" si="21"/>
        <v>22800</v>
      </c>
    </row>
    <row r="188" spans="1:6" x14ac:dyDescent="0.2">
      <c r="A188" s="2">
        <f t="shared" si="20"/>
        <v>11.089999999999998</v>
      </c>
      <c r="B188" s="2" t="s">
        <v>180</v>
      </c>
      <c r="C188" s="2" t="s">
        <v>2</v>
      </c>
      <c r="D188" s="2">
        <v>1</v>
      </c>
      <c r="E188" s="2">
        <f>VLOOKUP(B188,'Listado de precios'!$A$5:$C$184,3,0)</f>
        <v>28000</v>
      </c>
      <c r="F188" s="2">
        <f t="shared" si="21"/>
        <v>28000</v>
      </c>
    </row>
    <row r="189" spans="1:6" x14ac:dyDescent="0.2">
      <c r="A189" s="2">
        <f t="shared" si="20"/>
        <v>11.099999999999998</v>
      </c>
      <c r="B189" s="2" t="s">
        <v>179</v>
      </c>
      <c r="C189" s="2" t="s">
        <v>2</v>
      </c>
      <c r="D189" s="2">
        <v>2</v>
      </c>
      <c r="E189" s="2">
        <f>VLOOKUP(B189,'Listado de precios'!$A$5:$C$184,3,0)</f>
        <v>21850</v>
      </c>
      <c r="F189" s="2">
        <f t="shared" si="21"/>
        <v>43700</v>
      </c>
    </row>
    <row r="190" spans="1:6" x14ac:dyDescent="0.2">
      <c r="A190" s="2">
        <f t="shared" si="20"/>
        <v>11.109999999999998</v>
      </c>
      <c r="B190" s="2" t="s">
        <v>178</v>
      </c>
      <c r="C190" s="2" t="s">
        <v>2</v>
      </c>
      <c r="D190" s="2">
        <f>D189</f>
        <v>2</v>
      </c>
      <c r="E190" s="2">
        <f>VLOOKUP(B190,'Listado de precios'!$A$5:$C$184,3,0)</f>
        <v>6000</v>
      </c>
      <c r="F190" s="2">
        <f t="shared" si="21"/>
        <v>12000</v>
      </c>
    </row>
    <row r="191" spans="1:6" x14ac:dyDescent="0.2">
      <c r="A191" s="2">
        <f t="shared" si="20"/>
        <v>11.119999999999997</v>
      </c>
      <c r="B191" s="2" t="s">
        <v>86</v>
      </c>
      <c r="C191" s="2" t="s">
        <v>1</v>
      </c>
      <c r="D191" s="2">
        <v>67</v>
      </c>
      <c r="E191" s="2">
        <f>VLOOKUP(B191,'Listado de precios'!$A$5:$C$184,3,0)</f>
        <v>1076.0159999999998</v>
      </c>
      <c r="F191" s="2">
        <f t="shared" si="21"/>
        <v>72093.071999999986</v>
      </c>
    </row>
    <row r="192" spans="1:6" x14ac:dyDescent="0.2">
      <c r="A192" s="2">
        <f t="shared" si="20"/>
        <v>11.129999999999997</v>
      </c>
      <c r="B192" s="2" t="s">
        <v>85</v>
      </c>
      <c r="C192" s="2" t="s">
        <v>2</v>
      </c>
      <c r="D192" s="2">
        <v>1</v>
      </c>
      <c r="E192" s="2">
        <f>VLOOKUP(B192,'Listado de precios'!$A$5:$C$184,3,0)</f>
        <v>2316.6666666666665</v>
      </c>
      <c r="F192" s="2">
        <f t="shared" si="21"/>
        <v>2316.6666666666665</v>
      </c>
    </row>
    <row r="193" spans="1:6" x14ac:dyDescent="0.2">
      <c r="A193" s="2">
        <f t="shared" si="20"/>
        <v>11.139999999999997</v>
      </c>
      <c r="B193" s="2" t="s">
        <v>41</v>
      </c>
      <c r="C193" s="2" t="s">
        <v>2</v>
      </c>
      <c r="D193" s="2">
        <v>2</v>
      </c>
      <c r="E193" s="2">
        <f>VLOOKUP(B193,'Listado de precios'!$A$5:$C$184,3,0)</f>
        <v>1100</v>
      </c>
      <c r="F193" s="2">
        <f t="shared" si="21"/>
        <v>2200</v>
      </c>
    </row>
    <row r="194" spans="1:6" x14ac:dyDescent="0.2">
      <c r="A194" s="2">
        <f t="shared" si="20"/>
        <v>11.149999999999997</v>
      </c>
      <c r="B194" s="2" t="s">
        <v>69</v>
      </c>
      <c r="C194" s="2" t="s">
        <v>2</v>
      </c>
      <c r="D194" s="2">
        <v>2</v>
      </c>
      <c r="E194" s="2">
        <f>VLOOKUP(B194,'Listado de precios'!$A$5:$C$184,3,0)</f>
        <v>4400</v>
      </c>
      <c r="F194" s="2">
        <f t="shared" si="21"/>
        <v>8800</v>
      </c>
    </row>
    <row r="195" spans="1:6" x14ac:dyDescent="0.2">
      <c r="A195" s="2">
        <f t="shared" si="20"/>
        <v>11.159999999999997</v>
      </c>
      <c r="B195" s="2" t="s">
        <v>62</v>
      </c>
      <c r="C195" s="2" t="s">
        <v>2</v>
      </c>
      <c r="D195" s="2">
        <f>D194</f>
        <v>2</v>
      </c>
      <c r="E195" s="2">
        <f>VLOOKUP(B195,'Listado de precios'!$A$5:$C$184,3,0)</f>
        <v>12840</v>
      </c>
      <c r="F195" s="2">
        <f t="shared" si="21"/>
        <v>25680</v>
      </c>
    </row>
    <row r="196" spans="1:6" x14ac:dyDescent="0.2">
      <c r="A196" s="2">
        <f t="shared" si="20"/>
        <v>11.169999999999996</v>
      </c>
      <c r="B196" s="2" t="s">
        <v>27</v>
      </c>
      <c r="C196" s="2" t="s">
        <v>1</v>
      </c>
      <c r="D196" s="2">
        <v>4</v>
      </c>
      <c r="E196" s="2">
        <f>VLOOKUP(B196,'Listado de precios'!$A$5:$C$184,3,0)</f>
        <v>1076.0159999999998</v>
      </c>
      <c r="F196" s="2">
        <f t="shared" si="21"/>
        <v>4304.0639999999994</v>
      </c>
    </row>
    <row r="197" spans="1:6" x14ac:dyDescent="0.2">
      <c r="A197" s="2">
        <f t="shared" si="20"/>
        <v>11.179999999999996</v>
      </c>
      <c r="B197" s="2" t="s">
        <v>71</v>
      </c>
      <c r="C197" s="2" t="s">
        <v>2</v>
      </c>
      <c r="D197" s="2">
        <v>1</v>
      </c>
      <c r="E197" s="2">
        <f>VLOOKUP(B197,'Listado de precios'!$A$5:$C$184,3,0)</f>
        <v>15000</v>
      </c>
      <c r="F197" s="2">
        <f t="shared" si="21"/>
        <v>15000</v>
      </c>
    </row>
    <row r="198" spans="1:6" x14ac:dyDescent="0.2">
      <c r="A198" s="2">
        <f t="shared" si="20"/>
        <v>11.189999999999996</v>
      </c>
      <c r="B198" s="2" t="s">
        <v>64</v>
      </c>
      <c r="C198" s="2" t="s">
        <v>2</v>
      </c>
      <c r="D198" s="2">
        <f>D197</f>
        <v>1</v>
      </c>
      <c r="E198" s="2">
        <f>VLOOKUP(B198,'Listado de precios'!$A$5:$C$184,3,0)</f>
        <v>12840</v>
      </c>
      <c r="F198" s="2">
        <f t="shared" si="21"/>
        <v>12840</v>
      </c>
    </row>
    <row r="199" spans="1:6" x14ac:dyDescent="0.2">
      <c r="A199" s="2">
        <f t="shared" si="20"/>
        <v>11.199999999999996</v>
      </c>
      <c r="B199" s="2" t="s">
        <v>28</v>
      </c>
      <c r="C199" s="2" t="s">
        <v>1</v>
      </c>
      <c r="D199" s="2">
        <v>4</v>
      </c>
      <c r="E199" s="2">
        <f>VLOOKUP(B199,'Listado de precios'!$A$5:$C$184,3,0)</f>
        <v>938.71194000000003</v>
      </c>
      <c r="F199" s="2">
        <f t="shared" si="21"/>
        <v>3754.8477600000001</v>
      </c>
    </row>
    <row r="200" spans="1:6" x14ac:dyDescent="0.2">
      <c r="A200" s="2">
        <f t="shared" si="20"/>
        <v>11.209999999999996</v>
      </c>
      <c r="B200" s="2" t="s">
        <v>42</v>
      </c>
      <c r="C200" s="2" t="s">
        <v>2</v>
      </c>
      <c r="D200" s="2">
        <v>2</v>
      </c>
      <c r="E200" s="2">
        <f>VLOOKUP(B200,'Listado de precios'!$A$5:$C$184,3,0)</f>
        <v>895.71749999999997</v>
      </c>
      <c r="F200" s="2">
        <f t="shared" si="21"/>
        <v>1791.4349999999999</v>
      </c>
    </row>
    <row r="201" spans="1:6" x14ac:dyDescent="0.2">
      <c r="A201" s="2">
        <f t="shared" si="20"/>
        <v>11.219999999999995</v>
      </c>
      <c r="B201" s="2" t="s">
        <v>177</v>
      </c>
      <c r="C201" s="2" t="s">
        <v>2</v>
      </c>
      <c r="D201" s="2">
        <v>2</v>
      </c>
      <c r="E201" s="2">
        <f>VLOOKUP(B201,'Listado de precios'!$A$5:$C$184,3,0)</f>
        <v>1550</v>
      </c>
      <c r="F201" s="2">
        <f t="shared" si="21"/>
        <v>3100</v>
      </c>
    </row>
    <row r="202" spans="1:6" x14ac:dyDescent="0.2">
      <c r="A202" s="2">
        <f t="shared" si="20"/>
        <v>11.229999999999995</v>
      </c>
      <c r="B202" s="2" t="s">
        <v>37</v>
      </c>
      <c r="C202" s="2" t="s">
        <v>38</v>
      </c>
      <c r="D202" s="2">
        <v>0.01</v>
      </c>
      <c r="E202" s="2">
        <f>VLOOKUP(B202,'Listado de precios'!$A$5:$C$184,3,0)</f>
        <v>56900</v>
      </c>
      <c r="F202" s="2">
        <f t="shared" si="21"/>
        <v>569</v>
      </c>
    </row>
    <row r="203" spans="1:6" x14ac:dyDescent="0.2">
      <c r="A203" s="2">
        <f t="shared" si="20"/>
        <v>11.239999999999995</v>
      </c>
      <c r="B203" s="2" t="s">
        <v>53</v>
      </c>
      <c r="C203" s="2" t="s">
        <v>2</v>
      </c>
      <c r="D203" s="2">
        <v>0.01</v>
      </c>
      <c r="E203" s="2">
        <f>VLOOKUP(B203,'Listado de precios'!$A$5:$C$184,3,0)</f>
        <v>27900</v>
      </c>
      <c r="F203" s="2">
        <f t="shared" si="21"/>
        <v>279</v>
      </c>
    </row>
    <row r="204" spans="1:6" x14ac:dyDescent="0.2">
      <c r="A204" s="2">
        <f t="shared" si="20"/>
        <v>11.249999999999995</v>
      </c>
      <c r="B204" s="2" t="s">
        <v>146</v>
      </c>
      <c r="C204" s="2" t="s">
        <v>2</v>
      </c>
      <c r="D204" s="2">
        <v>1</v>
      </c>
      <c r="E204" s="2">
        <f>VLOOKUP(B204,'Listado de precios'!$A$5:$C$184,3,0)</f>
        <v>10000</v>
      </c>
      <c r="F204" s="2">
        <f t="shared" si="21"/>
        <v>10000</v>
      </c>
    </row>
    <row r="205" spans="1:6" x14ac:dyDescent="0.2">
      <c r="A205" s="2">
        <f t="shared" si="20"/>
        <v>11.259999999999994</v>
      </c>
      <c r="B205" s="2" t="s">
        <v>147</v>
      </c>
      <c r="C205" s="2" t="s">
        <v>2</v>
      </c>
      <c r="D205" s="2">
        <v>1</v>
      </c>
      <c r="E205" s="2">
        <f>VLOOKUP(B205,'Listado de precios'!$A$5:$C$184,3,0)</f>
        <v>6000</v>
      </c>
      <c r="F205" s="2">
        <f t="shared" si="21"/>
        <v>6000</v>
      </c>
    </row>
    <row r="206" spans="1:6" x14ac:dyDescent="0.2">
      <c r="E206" s="2" t="s">
        <v>87</v>
      </c>
      <c r="F206" s="2">
        <f>SUM(F180:F205)</f>
        <v>484940.62842666666</v>
      </c>
    </row>
  </sheetData>
  <conditionalFormatting sqref="A1:XFD1048576">
    <cfRule type="notContainsBlanks" dxfId="49" priority="1">
      <formula>LEN(TRIM(A1))&gt;0</formula>
    </cfRule>
    <cfRule type="containsBlanks" dxfId="48" priority="2">
      <formula>LEN(TRIM(A1))=0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69"/>
  <sheetViews>
    <sheetView zoomScale="60" zoomScaleNormal="60" workbookViewId="0">
      <selection sqref="A1:XFD1048576"/>
    </sheetView>
  </sheetViews>
  <sheetFormatPr baseColWidth="10" defaultColWidth="11.42578125" defaultRowHeight="12.75" x14ac:dyDescent="0.2"/>
  <cols>
    <col min="1" max="1" width="12.28515625" style="2" bestFit="1" customWidth="1"/>
    <col min="2" max="2" width="111.140625" style="2" bestFit="1" customWidth="1"/>
    <col min="3" max="3" width="9.140625" style="2" bestFit="1" customWidth="1"/>
    <col min="4" max="4" width="11.85546875" style="2" bestFit="1" customWidth="1"/>
    <col min="5" max="5" width="18" style="2" bestFit="1" customWidth="1"/>
    <col min="6" max="6" width="14.85546875" style="2" bestFit="1" customWidth="1"/>
    <col min="7" max="16384" width="11.42578125" style="2"/>
  </cols>
  <sheetData>
    <row r="4" spans="1:6" x14ac:dyDescent="0.2">
      <c r="A4" s="2" t="s">
        <v>3</v>
      </c>
      <c r="B4" s="2" t="s">
        <v>4</v>
      </c>
      <c r="C4" s="2" t="s">
        <v>5</v>
      </c>
      <c r="D4" s="2" t="s">
        <v>6</v>
      </c>
      <c r="E4" s="2" t="s">
        <v>8</v>
      </c>
      <c r="F4" s="2" t="s">
        <v>9</v>
      </c>
    </row>
    <row r="5" spans="1:6" x14ac:dyDescent="0.2">
      <c r="A5" s="2" t="s">
        <v>10</v>
      </c>
      <c r="B5" s="2" t="s">
        <v>113</v>
      </c>
    </row>
    <row r="6" spans="1:6" x14ac:dyDescent="0.2">
      <c r="A6" s="2">
        <v>1</v>
      </c>
      <c r="B6" s="2" t="s">
        <v>15</v>
      </c>
    </row>
    <row r="7" spans="1:6" x14ac:dyDescent="0.2">
      <c r="A7" s="2">
        <f t="shared" ref="A7:A16" si="0">A6+0.01</f>
        <v>1.01</v>
      </c>
      <c r="B7" s="2" t="s">
        <v>37</v>
      </c>
      <c r="C7" s="2" t="s">
        <v>38</v>
      </c>
      <c r="D7" s="2">
        <v>3.3900000000000002E-3</v>
      </c>
      <c r="E7" s="2">
        <f>VLOOKUP(B7,'Listado de precios'!$A$5:$C$184,3,0)</f>
        <v>56900</v>
      </c>
      <c r="F7" s="2">
        <f t="shared" ref="F7:F16" si="1">E7*D7</f>
        <v>192.89100000000002</v>
      </c>
    </row>
    <row r="8" spans="1:6" x14ac:dyDescent="0.2">
      <c r="A8" s="2">
        <f t="shared" si="0"/>
        <v>1.02</v>
      </c>
      <c r="B8" s="2" t="s">
        <v>53</v>
      </c>
      <c r="C8" s="2" t="s">
        <v>2</v>
      </c>
      <c r="D8" s="2">
        <v>0.01</v>
      </c>
      <c r="E8" s="2">
        <f>VLOOKUP(B8,'Listado de precios'!$A$5:$C$184,3,0)</f>
        <v>27900</v>
      </c>
      <c r="F8" s="2">
        <f t="shared" si="1"/>
        <v>279</v>
      </c>
    </row>
    <row r="9" spans="1:6" x14ac:dyDescent="0.2">
      <c r="A9" s="2">
        <f t="shared" si="0"/>
        <v>1.03</v>
      </c>
      <c r="B9" s="2" t="s">
        <v>150</v>
      </c>
      <c r="C9" s="2" t="s">
        <v>1</v>
      </c>
      <c r="D9" s="2">
        <v>9.5</v>
      </c>
      <c r="E9" s="2">
        <f>VLOOKUP(B9,'Listado de precios'!$A$5:$C$184,3,0)</f>
        <v>880</v>
      </c>
      <c r="F9" s="2">
        <f t="shared" si="1"/>
        <v>8360</v>
      </c>
    </row>
    <row r="10" spans="1:6" x14ac:dyDescent="0.2">
      <c r="A10" s="2">
        <f t="shared" si="0"/>
        <v>1.04</v>
      </c>
      <c r="B10" s="2" t="s">
        <v>131</v>
      </c>
      <c r="C10" s="2" t="s">
        <v>1</v>
      </c>
      <c r="D10" s="2">
        <f>D9</f>
        <v>9.5</v>
      </c>
      <c r="E10" s="2">
        <f>VLOOKUP(B10,'Listado de precios'!$A$5:$C$184,3,0)</f>
        <v>2167</v>
      </c>
      <c r="F10" s="2">
        <f t="shared" si="1"/>
        <v>20586.5</v>
      </c>
    </row>
    <row r="11" spans="1:6" x14ac:dyDescent="0.2">
      <c r="A11" s="2">
        <f t="shared" si="0"/>
        <v>1.05</v>
      </c>
      <c r="B11" s="2" t="s">
        <v>69</v>
      </c>
      <c r="C11" s="2" t="s">
        <v>2</v>
      </c>
      <c r="D11" s="2">
        <v>1</v>
      </c>
      <c r="E11" s="2">
        <f>VLOOKUP(B11,'Listado de precios'!$A$5:$C$184,3,0)</f>
        <v>4400</v>
      </c>
      <c r="F11" s="2">
        <f t="shared" si="1"/>
        <v>4400</v>
      </c>
    </row>
    <row r="12" spans="1:6" x14ac:dyDescent="0.2">
      <c r="A12" s="2">
        <f t="shared" si="0"/>
        <v>1.06</v>
      </c>
      <c r="B12" s="2" t="s">
        <v>177</v>
      </c>
      <c r="C12" s="2" t="s">
        <v>2</v>
      </c>
      <c r="D12" s="2">
        <v>1</v>
      </c>
      <c r="E12" s="2">
        <f>VLOOKUP(B12,'Listado de precios'!$A$5:$C$184,3,0)</f>
        <v>1550</v>
      </c>
      <c r="F12" s="2">
        <f t="shared" si="1"/>
        <v>1550</v>
      </c>
    </row>
    <row r="13" spans="1:6" x14ac:dyDescent="0.2">
      <c r="A13" s="2">
        <f t="shared" si="0"/>
        <v>1.07</v>
      </c>
      <c r="B13" s="2" t="s">
        <v>41</v>
      </c>
      <c r="C13" s="2" t="s">
        <v>2</v>
      </c>
      <c r="D13" s="2">
        <v>1</v>
      </c>
      <c r="E13" s="2">
        <f>VLOOKUP(B13,'Listado de precios'!$A$5:$C$184,3,0)</f>
        <v>1100</v>
      </c>
      <c r="F13" s="2">
        <f t="shared" si="1"/>
        <v>1100</v>
      </c>
    </row>
    <row r="14" spans="1:6" x14ac:dyDescent="0.2">
      <c r="A14" s="2">
        <f t="shared" si="0"/>
        <v>1.08</v>
      </c>
      <c r="B14" s="2" t="s">
        <v>22</v>
      </c>
      <c r="C14" s="2" t="s">
        <v>1</v>
      </c>
      <c r="D14" s="2">
        <v>9.5</v>
      </c>
      <c r="E14" s="2">
        <f>VLOOKUP(B14,'Listado de precios'!$A$5:$C$184,3,0)</f>
        <v>1076.0159999999998</v>
      </c>
      <c r="F14" s="2">
        <f t="shared" si="1"/>
        <v>10222.151999999998</v>
      </c>
    </row>
    <row r="15" spans="1:6" x14ac:dyDescent="0.2">
      <c r="A15" s="2">
        <f t="shared" si="0"/>
        <v>1.0900000000000001</v>
      </c>
      <c r="B15" s="2" t="s">
        <v>62</v>
      </c>
      <c r="C15" s="2" t="s">
        <v>2</v>
      </c>
      <c r="D15" s="2">
        <v>1</v>
      </c>
      <c r="E15" s="2">
        <f>VLOOKUP(B15,'Listado de precios'!$A$5:$C$184,3,0)</f>
        <v>12840</v>
      </c>
      <c r="F15" s="2">
        <f t="shared" si="1"/>
        <v>12840</v>
      </c>
    </row>
    <row r="16" spans="1:6" x14ac:dyDescent="0.2">
      <c r="A16" s="2">
        <f t="shared" si="0"/>
        <v>1.1000000000000001</v>
      </c>
      <c r="B16" s="2" t="s">
        <v>146</v>
      </c>
      <c r="C16" s="2" t="s">
        <v>2</v>
      </c>
      <c r="D16" s="2">
        <v>1</v>
      </c>
      <c r="E16" s="2">
        <f>VLOOKUP(B16,'Listado de precios'!$A$5:$C$184,3,0)</f>
        <v>10000</v>
      </c>
      <c r="F16" s="2">
        <f t="shared" si="1"/>
        <v>10000</v>
      </c>
    </row>
    <row r="17" spans="1:6" x14ac:dyDescent="0.2">
      <c r="E17" s="2" t="s">
        <v>87</v>
      </c>
      <c r="F17" s="2">
        <f>SUM(F7:F16)</f>
        <v>69530.543000000005</v>
      </c>
    </row>
    <row r="19" spans="1:6" x14ac:dyDescent="0.2">
      <c r="A19" s="2" t="s">
        <v>10</v>
      </c>
      <c r="B19" s="2" t="s">
        <v>115</v>
      </c>
    </row>
    <row r="20" spans="1:6" x14ac:dyDescent="0.2">
      <c r="A20" s="2">
        <v>2</v>
      </c>
      <c r="B20" s="2" t="s">
        <v>15</v>
      </c>
    </row>
    <row r="21" spans="1:6" x14ac:dyDescent="0.2">
      <c r="A21" s="2">
        <f t="shared" ref="A21:A30" si="2">A20+0.01</f>
        <v>2.0099999999999998</v>
      </c>
      <c r="B21" s="2" t="s">
        <v>37</v>
      </c>
      <c r="C21" s="2" t="s">
        <v>38</v>
      </c>
      <c r="D21" s="2">
        <v>3.3900000000000002E-3</v>
      </c>
      <c r="E21" s="2">
        <f>VLOOKUP(B21,'Listado de precios'!$A$5:$C$184,3,0)</f>
        <v>56900</v>
      </c>
      <c r="F21" s="2">
        <f t="shared" ref="F21:F29" si="3">D21*E21</f>
        <v>192.89100000000002</v>
      </c>
    </row>
    <row r="22" spans="1:6" x14ac:dyDescent="0.2">
      <c r="A22" s="2">
        <f t="shared" si="2"/>
        <v>2.0199999999999996</v>
      </c>
      <c r="B22" s="2" t="s">
        <v>53</v>
      </c>
      <c r="C22" s="2" t="s">
        <v>2</v>
      </c>
      <c r="D22" s="2">
        <v>0.01</v>
      </c>
      <c r="E22" s="2">
        <f>VLOOKUP(B22,'Listado de precios'!$A$5:$C$184,3,0)</f>
        <v>27900</v>
      </c>
      <c r="F22" s="2">
        <f t="shared" si="3"/>
        <v>279</v>
      </c>
    </row>
    <row r="23" spans="1:6" x14ac:dyDescent="0.2">
      <c r="A23" s="2">
        <f t="shared" si="2"/>
        <v>2.0299999999999994</v>
      </c>
      <c r="B23" s="2" t="s">
        <v>150</v>
      </c>
      <c r="C23" s="2" t="s">
        <v>1</v>
      </c>
      <c r="D23" s="2">
        <v>9.5</v>
      </c>
      <c r="E23" s="2">
        <f>VLOOKUP(B23,'Listado de precios'!$A$5:$C$184,3,0)</f>
        <v>880</v>
      </c>
      <c r="F23" s="2">
        <f t="shared" si="3"/>
        <v>8360</v>
      </c>
    </row>
    <row r="24" spans="1:6" x14ac:dyDescent="0.2">
      <c r="A24" s="2">
        <f t="shared" si="2"/>
        <v>2.0399999999999991</v>
      </c>
      <c r="B24" s="2" t="s">
        <v>131</v>
      </c>
      <c r="C24" s="2" t="s">
        <v>1</v>
      </c>
      <c r="D24" s="2">
        <f>D23</f>
        <v>9.5</v>
      </c>
      <c r="E24" s="2">
        <f>VLOOKUP(B24,'Listado de precios'!$A$5:$C$184,3,0)</f>
        <v>2167</v>
      </c>
      <c r="F24" s="2">
        <f t="shared" si="3"/>
        <v>20586.5</v>
      </c>
    </row>
    <row r="25" spans="1:6" x14ac:dyDescent="0.2">
      <c r="A25" s="2">
        <f t="shared" si="2"/>
        <v>2.0499999999999989</v>
      </c>
      <c r="B25" s="2" t="s">
        <v>71</v>
      </c>
      <c r="C25" s="2" t="s">
        <v>2</v>
      </c>
      <c r="D25" s="2">
        <v>1</v>
      </c>
      <c r="E25" s="2">
        <f>VLOOKUP(B25,'Listado de precios'!$A$5:$C$184,3,0)</f>
        <v>15000</v>
      </c>
      <c r="F25" s="2">
        <f t="shared" si="3"/>
        <v>15000</v>
      </c>
    </row>
    <row r="26" spans="1:6" x14ac:dyDescent="0.2">
      <c r="A26" s="2">
        <f t="shared" si="2"/>
        <v>2.0599999999999987</v>
      </c>
      <c r="B26" s="2" t="s">
        <v>177</v>
      </c>
      <c r="C26" s="2" t="s">
        <v>2</v>
      </c>
      <c r="D26" s="2">
        <v>1</v>
      </c>
      <c r="E26" s="2">
        <f>VLOOKUP(B26,'Listado de precios'!$A$5:$C$184,3,0)</f>
        <v>1550</v>
      </c>
      <c r="F26" s="2">
        <f t="shared" si="3"/>
        <v>1550</v>
      </c>
    </row>
    <row r="27" spans="1:6" x14ac:dyDescent="0.2">
      <c r="A27" s="2">
        <f t="shared" si="2"/>
        <v>2.0699999999999985</v>
      </c>
      <c r="B27" s="2" t="s">
        <v>28</v>
      </c>
      <c r="C27" s="2" t="s">
        <v>1</v>
      </c>
      <c r="D27" s="2">
        <v>19</v>
      </c>
      <c r="E27" s="2">
        <f>VLOOKUP(B27,'Listado de precios'!$A$5:$C$184,3,0)</f>
        <v>938.71194000000003</v>
      </c>
      <c r="F27" s="2">
        <f t="shared" si="3"/>
        <v>17835.526860000002</v>
      </c>
    </row>
    <row r="28" spans="1:6" x14ac:dyDescent="0.2">
      <c r="A28" s="2">
        <f t="shared" si="2"/>
        <v>2.0799999999999983</v>
      </c>
      <c r="B28" s="2" t="s">
        <v>42</v>
      </c>
      <c r="C28" s="2" t="s">
        <v>2</v>
      </c>
      <c r="D28" s="2">
        <v>2</v>
      </c>
      <c r="E28" s="2">
        <f>VLOOKUP(B28,'Listado de precios'!$A$5:$C$184,3,0)</f>
        <v>895.71749999999997</v>
      </c>
      <c r="F28" s="2">
        <f t="shared" si="3"/>
        <v>1791.4349999999999</v>
      </c>
    </row>
    <row r="29" spans="1:6" x14ac:dyDescent="0.2">
      <c r="A29" s="2">
        <f t="shared" si="2"/>
        <v>2.0899999999999981</v>
      </c>
      <c r="B29" s="2" t="s">
        <v>64</v>
      </c>
      <c r="C29" s="2" t="s">
        <v>2</v>
      </c>
      <c r="D29" s="2">
        <v>1</v>
      </c>
      <c r="E29" s="2">
        <f>VLOOKUP(B29,'Listado de precios'!$A$5:$C$184,3,0)</f>
        <v>12840</v>
      </c>
      <c r="F29" s="2">
        <f t="shared" si="3"/>
        <v>12840</v>
      </c>
    </row>
    <row r="30" spans="1:6" x14ac:dyDescent="0.2">
      <c r="A30" s="2">
        <f t="shared" si="2"/>
        <v>2.0999999999999979</v>
      </c>
      <c r="B30" s="2" t="s">
        <v>147</v>
      </c>
      <c r="C30" s="2" t="s">
        <v>2</v>
      </c>
      <c r="D30" s="2">
        <v>1</v>
      </c>
      <c r="E30" s="2">
        <f>VLOOKUP(B30,'Listado de precios'!$A$5:$C$184,3,0)</f>
        <v>6000</v>
      </c>
      <c r="F30" s="2">
        <f>E30*D30</f>
        <v>6000</v>
      </c>
    </row>
    <row r="31" spans="1:6" x14ac:dyDescent="0.2">
      <c r="E31" s="2" t="s">
        <v>87</v>
      </c>
      <c r="F31" s="2">
        <f>SUM(F21:F30)</f>
        <v>84435.352859999999</v>
      </c>
    </row>
    <row r="33" spans="1:6" x14ac:dyDescent="0.2">
      <c r="A33" s="2" t="s">
        <v>10</v>
      </c>
      <c r="B33" s="2" t="s">
        <v>117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 t="shared" ref="A35:A41" si="4"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 t="shared" ref="F35:F41" si="5">D35*E35</f>
        <v>192.89100000000002</v>
      </c>
    </row>
    <row r="36" spans="1:6" x14ac:dyDescent="0.2">
      <c r="A36" s="2">
        <f t="shared" si="4"/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5"/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9.5</v>
      </c>
      <c r="E37" s="2">
        <f>VLOOKUP(B37,'Listado de precios'!$A$5:$C$184,3,0)</f>
        <v>880</v>
      </c>
      <c r="F37" s="2">
        <f t="shared" si="5"/>
        <v>8360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v>9.5</v>
      </c>
      <c r="E38" s="2">
        <f>VLOOKUP(B38,'Listado de precios'!$A$5:$C$184,3,0)</f>
        <v>2167</v>
      </c>
      <c r="F38" s="2">
        <f t="shared" si="5"/>
        <v>20586.5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177</v>
      </c>
      <c r="C40" s="2" t="s">
        <v>2</v>
      </c>
      <c r="D40" s="2">
        <v>1</v>
      </c>
      <c r="E40" s="2">
        <f>VLOOKUP(B40,'Listado de precios'!$A$5:$C$184,3,0)</f>
        <v>1550</v>
      </c>
      <c r="F40" s="2">
        <f t="shared" si="5"/>
        <v>1550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44798.391000000003</v>
      </c>
    </row>
    <row r="44" spans="1:6" x14ac:dyDescent="0.2">
      <c r="A44" s="2" t="s">
        <v>10</v>
      </c>
      <c r="B44" s="2" t="s">
        <v>105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v>4.01</v>
      </c>
      <c r="B46" s="2" t="s">
        <v>32</v>
      </c>
      <c r="C46" s="2" t="s">
        <v>2</v>
      </c>
      <c r="D46" s="2">
        <v>1</v>
      </c>
      <c r="E46" s="2">
        <f>VLOOKUP(B46,'Listado de precios'!$A$5:$C$184,3,0)</f>
        <v>31887.542999999998</v>
      </c>
      <c r="F46" s="2">
        <f t="shared" ref="F46:F58" si="6">D46*E46</f>
        <v>31887.542999999998</v>
      </c>
    </row>
    <row r="47" spans="1:6" x14ac:dyDescent="0.2">
      <c r="A47" s="2">
        <v>4.01</v>
      </c>
      <c r="B47" s="2" t="s">
        <v>79</v>
      </c>
      <c r="C47" s="2" t="s">
        <v>1</v>
      </c>
      <c r="D47" s="2">
        <v>12.8</v>
      </c>
      <c r="E47" s="2">
        <f>VLOOKUP(B47,'Listado de precios'!$A$5:$C$184,3,0)</f>
        <v>4659</v>
      </c>
      <c r="F47" s="2">
        <f t="shared" si="6"/>
        <v>59635.200000000004</v>
      </c>
    </row>
    <row r="48" spans="1:6" x14ac:dyDescent="0.2">
      <c r="A48" s="2">
        <v>4.01</v>
      </c>
      <c r="B48" s="2" t="s">
        <v>129</v>
      </c>
      <c r="C48" s="2" t="s">
        <v>1</v>
      </c>
      <c r="D48" s="2">
        <f>D47</f>
        <v>12.8</v>
      </c>
      <c r="E48" s="2">
        <f>VLOOKUP(B48,'Listado de precios'!$A$5:$C$184,3,0)</f>
        <v>2167</v>
      </c>
      <c r="F48" s="2">
        <f t="shared" si="6"/>
        <v>27737.600000000002</v>
      </c>
    </row>
    <row r="49" spans="1:6" x14ac:dyDescent="0.2">
      <c r="A49" s="2">
        <v>4.01</v>
      </c>
      <c r="B49" s="2" t="s">
        <v>52</v>
      </c>
      <c r="C49" s="2" t="s">
        <v>2</v>
      </c>
      <c r="D49" s="2">
        <v>13</v>
      </c>
      <c r="E49" s="2">
        <f>VLOOKUP(B49,'Listado de precios'!$A$5:$C$184,3,0)</f>
        <v>165</v>
      </c>
      <c r="F49" s="2">
        <f t="shared" si="6"/>
        <v>2145</v>
      </c>
    </row>
    <row r="50" spans="1:6" x14ac:dyDescent="0.2">
      <c r="A50" s="2">
        <v>4.01</v>
      </c>
      <c r="B50" s="2" t="s">
        <v>0</v>
      </c>
      <c r="C50" s="2" t="s">
        <v>1</v>
      </c>
      <c r="D50" s="2">
        <f>2.6</f>
        <v>2.6</v>
      </c>
      <c r="E50" s="2">
        <f>VLOOKUP(B50,'Listado de precios'!$A$5:$C$184,3,0)</f>
        <v>600</v>
      </c>
      <c r="F50" s="2">
        <f t="shared" si="6"/>
        <v>1560</v>
      </c>
    </row>
    <row r="51" spans="1:6" x14ac:dyDescent="0.2">
      <c r="A51" s="2">
        <v>4.01</v>
      </c>
      <c r="B51" s="2" t="s">
        <v>61</v>
      </c>
      <c r="C51" s="2" t="s">
        <v>2</v>
      </c>
      <c r="D51" s="2">
        <v>1</v>
      </c>
      <c r="E51" s="2">
        <f>VLOOKUP(B51,'Listado de precios'!$A$5:$C$184,3,0)</f>
        <v>19260</v>
      </c>
      <c r="F51" s="2">
        <f t="shared" si="6"/>
        <v>19260</v>
      </c>
    </row>
    <row r="52" spans="1:6" x14ac:dyDescent="0.2">
      <c r="A52" s="2">
        <v>4.01</v>
      </c>
      <c r="B52" s="2" t="s">
        <v>46</v>
      </c>
      <c r="C52" s="2" t="s">
        <v>2</v>
      </c>
      <c r="D52" s="2">
        <v>1</v>
      </c>
      <c r="E52" s="2">
        <f>VLOOKUP(B52,'Listado de precios'!$A$5:$C$184,3,0)</f>
        <v>22464.5949</v>
      </c>
      <c r="F52" s="2">
        <f t="shared" si="6"/>
        <v>22464.5949</v>
      </c>
    </row>
    <row r="53" spans="1:6" x14ac:dyDescent="0.2">
      <c r="A53" s="2">
        <v>4.01</v>
      </c>
      <c r="B53" s="2" t="s">
        <v>41</v>
      </c>
      <c r="C53" s="2" t="s">
        <v>2</v>
      </c>
      <c r="D53" s="2">
        <v>7</v>
      </c>
      <c r="E53" s="2">
        <f>VLOOKUP(B53,'Listado de precios'!$A$5:$C$184,3,0)</f>
        <v>1100</v>
      </c>
      <c r="F53" s="2">
        <f t="shared" si="6"/>
        <v>7700</v>
      </c>
    </row>
    <row r="54" spans="1:6" x14ac:dyDescent="0.2">
      <c r="A54" s="2">
        <v>4.01</v>
      </c>
      <c r="B54" s="2" t="s">
        <v>194</v>
      </c>
      <c r="C54" s="2" t="s">
        <v>1</v>
      </c>
      <c r="D54" s="2">
        <v>45</v>
      </c>
      <c r="E54" s="2">
        <f>VLOOKUP(B54,'Listado de precios'!$A$5:$C$184,3,0)</f>
        <v>1900</v>
      </c>
      <c r="F54" s="2">
        <f t="shared" si="6"/>
        <v>85500</v>
      </c>
    </row>
    <row r="55" spans="1:6" x14ac:dyDescent="0.2">
      <c r="A55" s="2">
        <v>4.01</v>
      </c>
      <c r="B55" s="2" t="s">
        <v>181</v>
      </c>
      <c r="C55" s="2" t="s">
        <v>2</v>
      </c>
      <c r="D55" s="2">
        <f>D54</f>
        <v>45</v>
      </c>
      <c r="E55" s="2">
        <f>VLOOKUP(B55,'Listado de precios'!$A$5:$C$184,3,0)</f>
        <v>400</v>
      </c>
      <c r="F55" s="2">
        <f t="shared" si="6"/>
        <v>18000</v>
      </c>
    </row>
    <row r="56" spans="1:6" x14ac:dyDescent="0.2">
      <c r="A56" s="2">
        <v>4.01</v>
      </c>
      <c r="B56" s="2" t="s">
        <v>179</v>
      </c>
      <c r="C56" s="2" t="s">
        <v>2</v>
      </c>
      <c r="D56" s="2">
        <v>2</v>
      </c>
      <c r="E56" s="2">
        <f>VLOOKUP(B56,'Listado de precios'!$A$5:$C$184,3,0)</f>
        <v>21850</v>
      </c>
      <c r="F56" s="2">
        <f t="shared" si="6"/>
        <v>43700</v>
      </c>
    </row>
    <row r="57" spans="1:6" x14ac:dyDescent="0.2">
      <c r="A57" s="2">
        <v>4.01</v>
      </c>
      <c r="B57" s="2" t="s">
        <v>178</v>
      </c>
      <c r="C57" s="2" t="s">
        <v>2</v>
      </c>
      <c r="D57" s="2">
        <f>D56</f>
        <v>2</v>
      </c>
      <c r="E57" s="2">
        <f>VLOOKUP(B57,'Listado de precios'!$A$5:$C$184,3,0)</f>
        <v>6000</v>
      </c>
      <c r="F57" s="2">
        <f t="shared" si="6"/>
        <v>12000</v>
      </c>
    </row>
    <row r="58" spans="1:6" x14ac:dyDescent="0.2">
      <c r="A58" s="2">
        <v>4.01</v>
      </c>
      <c r="B58" s="2" t="s">
        <v>180</v>
      </c>
      <c r="C58" s="2" t="s">
        <v>2</v>
      </c>
      <c r="D58" s="2">
        <v>1</v>
      </c>
      <c r="E58" s="2">
        <f>VLOOKUP(B58,'Listado de precios'!$A$5:$C$184,3,0)</f>
        <v>28000</v>
      </c>
      <c r="F58" s="2">
        <f t="shared" si="6"/>
        <v>28000</v>
      </c>
    </row>
    <row r="59" spans="1:6" x14ac:dyDescent="0.2">
      <c r="E59" s="2" t="s">
        <v>87</v>
      </c>
      <c r="F59" s="2">
        <f>SUM(F46:F58)</f>
        <v>359589.93790000002</v>
      </c>
    </row>
    <row r="61" spans="1:6" x14ac:dyDescent="0.2">
      <c r="A61" s="2" t="s">
        <v>10</v>
      </c>
      <c r="B61" s="2" t="s">
        <v>106</v>
      </c>
    </row>
    <row r="62" spans="1:6" x14ac:dyDescent="0.2">
      <c r="A62" s="2">
        <v>5</v>
      </c>
      <c r="B62" s="2" t="s">
        <v>15</v>
      </c>
    </row>
    <row r="63" spans="1:6" x14ac:dyDescent="0.2">
      <c r="A63" s="2">
        <v>5.01</v>
      </c>
      <c r="B63" s="2" t="s">
        <v>48</v>
      </c>
      <c r="C63" s="2" t="s">
        <v>2</v>
      </c>
      <c r="D63" s="2">
        <v>1</v>
      </c>
      <c r="E63" s="2">
        <f>VLOOKUP(B63,'Listado de precios'!$A$5:$C$184,3,0)</f>
        <v>710655</v>
      </c>
      <c r="F63" s="2">
        <f t="shared" ref="F63:F72" si="7">E63*D63</f>
        <v>710655</v>
      </c>
    </row>
    <row r="64" spans="1:6" x14ac:dyDescent="0.2">
      <c r="A64" s="2">
        <v>5.01</v>
      </c>
      <c r="B64" s="2" t="s">
        <v>149</v>
      </c>
      <c r="C64" s="2" t="s">
        <v>2</v>
      </c>
      <c r="D64" s="2">
        <f>D63</f>
        <v>1</v>
      </c>
      <c r="E64" s="2">
        <f>VLOOKUP(B64,'Listado de precios'!$A$5:$C$184,3,0)</f>
        <v>8560</v>
      </c>
      <c r="F64" s="2">
        <f t="shared" si="7"/>
        <v>8560</v>
      </c>
    </row>
    <row r="65" spans="1:6" x14ac:dyDescent="0.2">
      <c r="A65" s="2">
        <v>5.01</v>
      </c>
      <c r="B65" s="2" t="s">
        <v>77</v>
      </c>
      <c r="C65" s="2" t="s">
        <v>1</v>
      </c>
      <c r="D65" s="2">
        <v>16</v>
      </c>
      <c r="E65" s="2">
        <f>VLOOKUP(B65,'Listado de precios'!$A$5:$C$184,3,0)</f>
        <v>9946</v>
      </c>
      <c r="F65" s="2">
        <f t="shared" si="7"/>
        <v>159136</v>
      </c>
    </row>
    <row r="66" spans="1:6" x14ac:dyDescent="0.2">
      <c r="A66" s="2">
        <v>5.01</v>
      </c>
      <c r="B66" s="2" t="s">
        <v>127</v>
      </c>
      <c r="C66" s="2" t="s">
        <v>1</v>
      </c>
      <c r="D66" s="2">
        <f>D65</f>
        <v>16</v>
      </c>
      <c r="E66" s="2">
        <f>VLOOKUP(B66,'Listado de precios'!$A$5:$C$184,3,0)</f>
        <v>4333</v>
      </c>
      <c r="F66" s="2">
        <f t="shared" si="7"/>
        <v>69328</v>
      </c>
    </row>
    <row r="67" spans="1:6" x14ac:dyDescent="0.2">
      <c r="A67" s="2">
        <v>5.01</v>
      </c>
      <c r="B67" s="2" t="s">
        <v>50</v>
      </c>
      <c r="C67" s="2" t="s">
        <v>2</v>
      </c>
      <c r="D67" s="2">
        <f>D65</f>
        <v>16</v>
      </c>
      <c r="E67" s="2">
        <f>VLOOKUP(B67,'Listado de precios'!$A$5:$C$184,3,0)</f>
        <v>560</v>
      </c>
      <c r="F67" s="2">
        <f t="shared" si="7"/>
        <v>8960</v>
      </c>
    </row>
    <row r="68" spans="1:6" x14ac:dyDescent="0.2">
      <c r="A68" s="2">
        <v>5.01</v>
      </c>
      <c r="B68" s="2" t="s">
        <v>0</v>
      </c>
      <c r="C68" s="2" t="s">
        <v>2</v>
      </c>
      <c r="D68" s="2">
        <v>13</v>
      </c>
      <c r="E68" s="2">
        <f>VLOOKUP(B68,'Listado de precios'!$A$5:$C$184,3,0)</f>
        <v>600</v>
      </c>
      <c r="F68" s="2">
        <f t="shared" si="7"/>
        <v>7800</v>
      </c>
    </row>
    <row r="69" spans="1:6" x14ac:dyDescent="0.2">
      <c r="A69" s="2">
        <v>5.01</v>
      </c>
      <c r="B69" s="2" t="s">
        <v>30</v>
      </c>
      <c r="C69" s="2" t="s">
        <v>2</v>
      </c>
      <c r="D69" s="2">
        <v>4</v>
      </c>
      <c r="E69" s="2">
        <f>VLOOKUP(B69,'Listado de precios'!$A$5:$C$184,3,0)</f>
        <v>86580</v>
      </c>
      <c r="F69" s="2">
        <f t="shared" si="7"/>
        <v>346320</v>
      </c>
    </row>
    <row r="70" spans="1:6" x14ac:dyDescent="0.2">
      <c r="A70" s="2">
        <v>5.01</v>
      </c>
      <c r="B70" s="2" t="s">
        <v>54</v>
      </c>
      <c r="C70" s="2" t="s">
        <v>2</v>
      </c>
      <c r="D70" s="2">
        <f>D69</f>
        <v>4</v>
      </c>
      <c r="E70" s="2">
        <f>VLOOKUP(B70,'Listado de precios'!$A$5:$C$184,3,0)</f>
        <v>8560</v>
      </c>
      <c r="F70" s="2">
        <f t="shared" si="7"/>
        <v>34240</v>
      </c>
    </row>
    <row r="71" spans="1:6" x14ac:dyDescent="0.2">
      <c r="A71" s="2">
        <v>5.01</v>
      </c>
      <c r="B71" s="2" t="s">
        <v>22</v>
      </c>
      <c r="C71" s="2" t="s">
        <v>1</v>
      </c>
      <c r="D71" s="2">
        <v>51</v>
      </c>
      <c r="E71" s="2">
        <f>VLOOKUP(B71,'Listado de precios'!$A$5:$C$184,3,0)</f>
        <v>1076.0159999999998</v>
      </c>
      <c r="F71" s="2">
        <f t="shared" si="7"/>
        <v>54876.815999999992</v>
      </c>
    </row>
    <row r="72" spans="1:6" x14ac:dyDescent="0.2">
      <c r="A72" s="2">
        <v>5.01</v>
      </c>
      <c r="B72" s="2" t="s">
        <v>41</v>
      </c>
      <c r="C72" s="2" t="s">
        <v>205</v>
      </c>
      <c r="D72" s="2">
        <v>5</v>
      </c>
      <c r="E72" s="2">
        <f>VLOOKUP(B72,'Listado de precios'!$A$5:$C$184,3,0)</f>
        <v>1100</v>
      </c>
      <c r="F72" s="2">
        <f t="shared" si="7"/>
        <v>5500</v>
      </c>
    </row>
    <row r="73" spans="1:6" x14ac:dyDescent="0.2">
      <c r="E73" s="2" t="s">
        <v>87</v>
      </c>
      <c r="F73" s="2">
        <f>SUM(F63:F72)</f>
        <v>1405375.8160000001</v>
      </c>
    </row>
    <row r="74" spans="1:6" x14ac:dyDescent="0.2">
      <c r="A74" s="2" t="s">
        <v>10</v>
      </c>
      <c r="B74" s="2" t="s">
        <v>107</v>
      </c>
    </row>
    <row r="75" spans="1:6" x14ac:dyDescent="0.2">
      <c r="A75" s="2">
        <v>6</v>
      </c>
      <c r="B75" s="2" t="s">
        <v>15</v>
      </c>
    </row>
    <row r="76" spans="1:6" x14ac:dyDescent="0.2">
      <c r="A76" s="2">
        <f t="shared" ref="A76:A89" si="8">A75+0.01</f>
        <v>6.01</v>
      </c>
      <c r="B76" s="2" t="s">
        <v>49</v>
      </c>
      <c r="C76" s="2" t="s">
        <v>2</v>
      </c>
      <c r="D76" s="2">
        <v>3</v>
      </c>
      <c r="E76" s="2">
        <f>VLOOKUP(B76,'Listado de precios'!$A$5:$C$184,3,0)</f>
        <v>147889</v>
      </c>
      <c r="F76" s="2">
        <f t="shared" ref="F76:F89" si="9">D76*E76</f>
        <v>443667</v>
      </c>
    </row>
    <row r="77" spans="1:6" x14ac:dyDescent="0.2">
      <c r="A77" s="2">
        <f t="shared" si="8"/>
        <v>6.02</v>
      </c>
      <c r="B77" s="2" t="s">
        <v>59</v>
      </c>
      <c r="C77" s="2" t="s">
        <v>2</v>
      </c>
      <c r="D77" s="2">
        <f>D76</f>
        <v>3</v>
      </c>
      <c r="E77" s="2">
        <f>VLOOKUP(B77,'Listado de precios'!$A$5:$C$184,3,0)</f>
        <v>8560</v>
      </c>
      <c r="F77" s="2">
        <f t="shared" si="9"/>
        <v>25680</v>
      </c>
    </row>
    <row r="78" spans="1:6" x14ac:dyDescent="0.2">
      <c r="A78" s="2">
        <f t="shared" si="8"/>
        <v>6.0299999999999994</v>
      </c>
      <c r="B78" s="2" t="s">
        <v>158</v>
      </c>
      <c r="C78" s="2" t="s">
        <v>2</v>
      </c>
      <c r="D78" s="2">
        <f>D76</f>
        <v>3</v>
      </c>
      <c r="E78" s="2">
        <f>VLOOKUP(B78,'Listado de precios'!$A$5:$C$184,3,0)</f>
        <v>760000</v>
      </c>
      <c r="F78" s="2">
        <f t="shared" si="9"/>
        <v>2280000</v>
      </c>
    </row>
    <row r="79" spans="1:6" x14ac:dyDescent="0.2">
      <c r="A79" s="2">
        <f t="shared" si="8"/>
        <v>6.0399999999999991</v>
      </c>
      <c r="B79" s="2" t="s">
        <v>78</v>
      </c>
      <c r="C79" s="2" t="s">
        <v>1</v>
      </c>
      <c r="D79" s="2">
        <v>245</v>
      </c>
      <c r="E79" s="2">
        <f>VLOOKUP(B79,'Listado de precios'!$A$5:$C$184,3,0)</f>
        <v>14675</v>
      </c>
      <c r="F79" s="2">
        <f t="shared" si="9"/>
        <v>3595375</v>
      </c>
    </row>
    <row r="80" spans="1:6" x14ac:dyDescent="0.2">
      <c r="A80" s="2">
        <f t="shared" si="8"/>
        <v>6.0499999999999989</v>
      </c>
      <c r="B80" s="2" t="s">
        <v>51</v>
      </c>
      <c r="C80" s="2" t="s">
        <v>2</v>
      </c>
      <c r="D80" s="2">
        <f>D79</f>
        <v>245</v>
      </c>
      <c r="E80" s="2">
        <f>VLOOKUP(B80,'Listado de precios'!$A$5:$C$184,3,0)</f>
        <v>910</v>
      </c>
      <c r="F80" s="2">
        <f t="shared" si="9"/>
        <v>222950</v>
      </c>
    </row>
    <row r="81" spans="1:6" x14ac:dyDescent="0.2">
      <c r="A81" s="2">
        <f t="shared" si="8"/>
        <v>6.0599999999999987</v>
      </c>
      <c r="B81" s="2" t="s">
        <v>128</v>
      </c>
      <c r="C81" s="2" t="s">
        <v>1</v>
      </c>
      <c r="D81" s="2">
        <f>D79</f>
        <v>245</v>
      </c>
      <c r="E81" s="2">
        <f>VLOOKUP(B81,'Listado de precios'!$A$5:$C$184,3,0)</f>
        <v>6500</v>
      </c>
      <c r="F81" s="2">
        <f t="shared" si="9"/>
        <v>1592500</v>
      </c>
    </row>
    <row r="82" spans="1:6" x14ac:dyDescent="0.2">
      <c r="A82" s="2">
        <f t="shared" si="8"/>
        <v>6.0699999999999985</v>
      </c>
      <c r="B82" s="2" t="s">
        <v>0</v>
      </c>
      <c r="C82" s="2" t="s">
        <v>1</v>
      </c>
      <c r="D82" s="2">
        <v>40</v>
      </c>
      <c r="E82" s="2">
        <f>VLOOKUP(B82,'Listado de precios'!$A$5:$C$184,3,0)</f>
        <v>600</v>
      </c>
      <c r="F82" s="2">
        <f t="shared" si="9"/>
        <v>24000</v>
      </c>
    </row>
    <row r="83" spans="1:6" x14ac:dyDescent="0.2">
      <c r="A83" s="2">
        <f t="shared" si="8"/>
        <v>6.0799999999999983</v>
      </c>
      <c r="B83" s="2" t="s">
        <v>27</v>
      </c>
      <c r="C83" s="2" t="s">
        <v>1</v>
      </c>
      <c r="D83" s="2">
        <v>142</v>
      </c>
      <c r="E83" s="2">
        <f>VLOOKUP(B83,'Listado de precios'!$A$5:$C$184,3,0)</f>
        <v>1076.0159999999998</v>
      </c>
      <c r="F83" s="2">
        <f t="shared" si="9"/>
        <v>152794.27199999997</v>
      </c>
    </row>
    <row r="84" spans="1:6" x14ac:dyDescent="0.2">
      <c r="A84" s="2">
        <f t="shared" si="8"/>
        <v>6.0899999999999981</v>
      </c>
      <c r="B84" s="2" t="s">
        <v>46</v>
      </c>
      <c r="C84" s="2" t="s">
        <v>2</v>
      </c>
      <c r="D84" s="2">
        <v>3</v>
      </c>
      <c r="E84" s="2">
        <f>VLOOKUP(B84,'Listado de precios'!$A$5:$C$184,3,0)</f>
        <v>22464.5949</v>
      </c>
      <c r="F84" s="2">
        <f t="shared" si="9"/>
        <v>67393.784700000004</v>
      </c>
    </row>
    <row r="85" spans="1:6" x14ac:dyDescent="0.2">
      <c r="A85" s="2">
        <f t="shared" si="8"/>
        <v>6.0999999999999979</v>
      </c>
      <c r="B85" s="2" t="s">
        <v>45</v>
      </c>
      <c r="C85" s="2" t="s">
        <v>2</v>
      </c>
      <c r="D85" s="2">
        <v>12</v>
      </c>
      <c r="E85" s="2">
        <f>VLOOKUP(B85,'Listado de precios'!$A$5:$C$184,3,0)</f>
        <v>8885.5175999999992</v>
      </c>
      <c r="F85" s="2">
        <f t="shared" si="9"/>
        <v>106626.21119999999</v>
      </c>
    </row>
    <row r="86" spans="1:6" x14ac:dyDescent="0.2">
      <c r="A86" s="2">
        <f t="shared" si="8"/>
        <v>6.1099999999999977</v>
      </c>
      <c r="B86" s="2" t="s">
        <v>44</v>
      </c>
      <c r="C86" s="2" t="s">
        <v>2</v>
      </c>
      <c r="D86" s="2">
        <v>2</v>
      </c>
      <c r="E86" s="2">
        <f>VLOOKUP(B86,'Listado de precios'!$A$5:$C$184,3,0)</f>
        <v>8455.5731999999989</v>
      </c>
      <c r="F86" s="2">
        <f t="shared" si="9"/>
        <v>16911.146399999998</v>
      </c>
    </row>
    <row r="87" spans="1:6" x14ac:dyDescent="0.2">
      <c r="A87" s="2">
        <f t="shared" si="8"/>
        <v>6.1199999999999974</v>
      </c>
      <c r="B87" s="2" t="s">
        <v>43</v>
      </c>
      <c r="C87" s="2" t="s">
        <v>2</v>
      </c>
      <c r="D87" s="2">
        <v>5</v>
      </c>
      <c r="E87" s="2">
        <f>VLOOKUP(B87,'Listado de precios'!$A$5:$C$184,3,0)</f>
        <v>7201.5686999999989</v>
      </c>
      <c r="F87" s="2">
        <f t="shared" si="9"/>
        <v>36007.843499999995</v>
      </c>
    </row>
    <row r="88" spans="1:6" x14ac:dyDescent="0.2">
      <c r="A88" s="2">
        <f t="shared" si="8"/>
        <v>6.1299999999999972</v>
      </c>
      <c r="B88" s="2" t="s">
        <v>154</v>
      </c>
      <c r="C88" s="2" t="s">
        <v>2</v>
      </c>
      <c r="D88" s="2">
        <v>1</v>
      </c>
      <c r="E88" s="2">
        <f>VLOOKUP(B88,'Listado de precios'!$A$5:$C$184,3,0)</f>
        <v>110000</v>
      </c>
      <c r="F88" s="2">
        <f t="shared" si="9"/>
        <v>110000</v>
      </c>
    </row>
    <row r="89" spans="1:6" x14ac:dyDescent="0.2">
      <c r="A89" s="2">
        <f t="shared" si="8"/>
        <v>6.139999999999997</v>
      </c>
      <c r="B89" s="2" t="s">
        <v>173</v>
      </c>
      <c r="C89" s="2" t="s">
        <v>60</v>
      </c>
      <c r="D89" s="2">
        <v>1</v>
      </c>
      <c r="E89" s="2">
        <f>VLOOKUP(B89,'Listado de precios'!$A$5:$C$184,3,0)</f>
        <v>960000</v>
      </c>
      <c r="F89" s="2">
        <f t="shared" si="9"/>
        <v>960000</v>
      </c>
    </row>
    <row r="90" spans="1:6" x14ac:dyDescent="0.2">
      <c r="E90" s="2" t="s">
        <v>87</v>
      </c>
      <c r="F90" s="2">
        <f>SUM(F76:F89)</f>
        <v>9633905.2578000017</v>
      </c>
    </row>
    <row r="92" spans="1:6" x14ac:dyDescent="0.2">
      <c r="A92" s="2" t="s">
        <v>10</v>
      </c>
      <c r="B92" s="2" t="s">
        <v>108</v>
      </c>
    </row>
    <row r="93" spans="1:6" x14ac:dyDescent="0.2">
      <c r="A93" s="2">
        <v>7</v>
      </c>
      <c r="B93" s="2" t="s">
        <v>15</v>
      </c>
    </row>
    <row r="94" spans="1:6" x14ac:dyDescent="0.2">
      <c r="A94" s="2">
        <f t="shared" ref="A94:A103" si="10">A93+0.01</f>
        <v>7.01</v>
      </c>
      <c r="B94" s="2" t="s">
        <v>186</v>
      </c>
      <c r="C94" s="2" t="s">
        <v>2</v>
      </c>
      <c r="D94" s="2">
        <v>1</v>
      </c>
      <c r="E94" s="2">
        <f>VLOOKUP(B94,'Listado de precios'!$A$5:$C$184,3,0)</f>
        <v>393800</v>
      </c>
      <c r="F94" s="2">
        <f t="shared" ref="F94:F103" si="11">E94*D94</f>
        <v>393800</v>
      </c>
    </row>
    <row r="95" spans="1:6" x14ac:dyDescent="0.2">
      <c r="A95" s="2">
        <f t="shared" si="10"/>
        <v>7.02</v>
      </c>
      <c r="B95" s="2" t="s">
        <v>179</v>
      </c>
      <c r="C95" s="2" t="s">
        <v>2</v>
      </c>
      <c r="D95" s="2">
        <v>120</v>
      </c>
      <c r="E95" s="2">
        <f>VLOOKUP(B95,'Listado de precios'!$A$5:$C$184,3,0)</f>
        <v>21850</v>
      </c>
      <c r="F95" s="2">
        <f t="shared" si="11"/>
        <v>2622000</v>
      </c>
    </row>
    <row r="96" spans="1:6" x14ac:dyDescent="0.2">
      <c r="A96" s="2">
        <f t="shared" si="10"/>
        <v>7.0299999999999994</v>
      </c>
      <c r="B96" s="2" t="s">
        <v>185</v>
      </c>
      <c r="C96" s="2" t="s">
        <v>2</v>
      </c>
      <c r="D96" s="2">
        <v>3</v>
      </c>
      <c r="E96" s="2">
        <f>VLOOKUP(B96,'Listado de precios'!$A$5:$C$184,3,0)</f>
        <v>469984</v>
      </c>
      <c r="F96" s="2">
        <f t="shared" si="11"/>
        <v>1409952</v>
      </c>
    </row>
    <row r="97" spans="1:6" x14ac:dyDescent="0.2">
      <c r="A97" s="2">
        <f t="shared" si="10"/>
        <v>7.0399999999999991</v>
      </c>
      <c r="B97" s="2" t="s">
        <v>201</v>
      </c>
      <c r="C97" s="2" t="s">
        <v>2</v>
      </c>
      <c r="D97" s="2">
        <v>1</v>
      </c>
      <c r="E97" s="2">
        <f>VLOOKUP(B97,'Listado de precios'!$A$5:$C$184,3,0)</f>
        <v>45000</v>
      </c>
      <c r="F97" s="2">
        <f t="shared" si="11"/>
        <v>45000</v>
      </c>
    </row>
    <row r="98" spans="1:6" x14ac:dyDescent="0.2">
      <c r="A98" s="2">
        <f t="shared" si="10"/>
        <v>7.0499999999999989</v>
      </c>
      <c r="B98" s="2" t="s">
        <v>178</v>
      </c>
      <c r="C98" s="2" t="s">
        <v>2</v>
      </c>
      <c r="D98" s="2">
        <f>D95</f>
        <v>120</v>
      </c>
      <c r="E98" s="2">
        <f>VLOOKUP(B98,'Listado de precios'!$A$5:$C$184,3,0)</f>
        <v>6000</v>
      </c>
      <c r="F98" s="2">
        <f t="shared" si="11"/>
        <v>720000</v>
      </c>
    </row>
    <row r="99" spans="1:6" x14ac:dyDescent="0.2">
      <c r="A99" s="2">
        <f t="shared" si="10"/>
        <v>7.0599999999999987</v>
      </c>
      <c r="B99" s="2" t="s">
        <v>153</v>
      </c>
      <c r="C99" s="2" t="s">
        <v>2</v>
      </c>
      <c r="D99" s="2">
        <v>1</v>
      </c>
      <c r="E99" s="2">
        <f>VLOOKUP(B99,'Listado de precios'!$A$5:$C$184,3,0)</f>
        <v>54900</v>
      </c>
      <c r="F99" s="2">
        <f t="shared" si="11"/>
        <v>54900</v>
      </c>
    </row>
    <row r="100" spans="1:6" x14ac:dyDescent="0.2">
      <c r="A100" s="2">
        <f t="shared" si="10"/>
        <v>7.0699999999999985</v>
      </c>
      <c r="B100" s="2" t="s">
        <v>123</v>
      </c>
      <c r="C100" s="2" t="s">
        <v>2</v>
      </c>
      <c r="D100" s="2">
        <v>1</v>
      </c>
      <c r="E100" s="2">
        <f>VLOOKUP(B100,'Listado de precios'!$A$5:$C$184,3,0)</f>
        <v>90000</v>
      </c>
      <c r="F100" s="2">
        <f t="shared" si="11"/>
        <v>90000</v>
      </c>
    </row>
    <row r="101" spans="1:6" x14ac:dyDescent="0.2">
      <c r="A101" s="2">
        <f t="shared" si="10"/>
        <v>7.0799999999999983</v>
      </c>
      <c r="B101" s="2" t="s">
        <v>73</v>
      </c>
      <c r="C101" s="2" t="s">
        <v>2</v>
      </c>
      <c r="D101" s="2">
        <v>12</v>
      </c>
      <c r="E101" s="2">
        <f>VLOOKUP(B101,'Listado de precios'!$A$5:$C$184,3,0)</f>
        <v>11996</v>
      </c>
      <c r="F101" s="2">
        <f t="shared" si="11"/>
        <v>143952</v>
      </c>
    </row>
    <row r="102" spans="1:6" x14ac:dyDescent="0.2">
      <c r="A102" s="2">
        <f t="shared" si="10"/>
        <v>7.0899999999999981</v>
      </c>
      <c r="B102" s="2" t="s">
        <v>20</v>
      </c>
      <c r="C102" s="2" t="s">
        <v>1</v>
      </c>
      <c r="D102" s="2">
        <v>8</v>
      </c>
      <c r="E102" s="2">
        <f>VLOOKUP(B102,'Listado de precios'!$A$5:$C$184,3,0)</f>
        <v>69389</v>
      </c>
      <c r="F102" s="2">
        <f t="shared" si="11"/>
        <v>555112</v>
      </c>
    </row>
    <row r="103" spans="1:6" x14ac:dyDescent="0.2">
      <c r="A103" s="2">
        <f t="shared" si="10"/>
        <v>7.0999999999999979</v>
      </c>
      <c r="B103" s="2" t="s">
        <v>126</v>
      </c>
      <c r="C103" s="2" t="s">
        <v>2</v>
      </c>
      <c r="D103" s="2">
        <v>1</v>
      </c>
      <c r="E103" s="2">
        <f>VLOOKUP(B103,'Listado de precios'!$A$5:$C$184,3,0)</f>
        <v>642000</v>
      </c>
      <c r="F103" s="2">
        <f t="shared" si="11"/>
        <v>642000</v>
      </c>
    </row>
    <row r="104" spans="1:6" x14ac:dyDescent="0.2">
      <c r="E104" s="2" t="s">
        <v>87</v>
      </c>
      <c r="F104" s="2">
        <f>SUM(F94:F103)</f>
        <v>6676716</v>
      </c>
    </row>
    <row r="106" spans="1:6" x14ac:dyDescent="0.2">
      <c r="A106" s="2" t="s">
        <v>10</v>
      </c>
      <c r="B106" s="2" t="s">
        <v>109</v>
      </c>
    </row>
    <row r="107" spans="1:6" x14ac:dyDescent="0.2">
      <c r="A107" s="2">
        <v>8</v>
      </c>
      <c r="B107" s="2" t="s">
        <v>15</v>
      </c>
    </row>
    <row r="108" spans="1:6" x14ac:dyDescent="0.2">
      <c r="A108" s="2">
        <f t="shared" ref="A108:A125" si="12">A107+0.01</f>
        <v>8.01</v>
      </c>
      <c r="B108" s="2" t="s">
        <v>76</v>
      </c>
      <c r="C108" s="2" t="s">
        <v>2</v>
      </c>
      <c r="D108" s="2">
        <v>1</v>
      </c>
      <c r="E108" s="2">
        <f>VLOOKUP(B108,'Listado de precios'!$A$5:$C$184,3,0)</f>
        <v>522095.81640000001</v>
      </c>
      <c r="F108" s="2">
        <f t="shared" ref="F108:F125" si="13">E108*D108</f>
        <v>522095.81640000001</v>
      </c>
    </row>
    <row r="109" spans="1:6" x14ac:dyDescent="0.2">
      <c r="A109" s="2">
        <f t="shared" si="12"/>
        <v>8.02</v>
      </c>
      <c r="B109" s="2" t="s">
        <v>17</v>
      </c>
      <c r="C109" s="2" t="s">
        <v>2</v>
      </c>
      <c r="D109" s="2">
        <v>1</v>
      </c>
      <c r="E109" s="2">
        <f>VLOOKUP(B109,'Listado de precios'!$A$5:$C$184,3,0)</f>
        <v>180000</v>
      </c>
      <c r="F109" s="2">
        <f t="shared" si="13"/>
        <v>180000</v>
      </c>
    </row>
    <row r="110" spans="1:6" x14ac:dyDescent="0.2">
      <c r="A110" s="2">
        <f t="shared" si="12"/>
        <v>8.0299999999999994</v>
      </c>
      <c r="B110" s="2" t="s">
        <v>14</v>
      </c>
      <c r="C110" s="2" t="s">
        <v>2</v>
      </c>
      <c r="D110" s="2">
        <v>1</v>
      </c>
      <c r="E110" s="2">
        <f>VLOOKUP(B110,'Listado de precios'!$A$5:$C$184,3,0)</f>
        <v>65244.062700000002</v>
      </c>
      <c r="F110" s="2">
        <f t="shared" si="13"/>
        <v>65244.062700000002</v>
      </c>
    </row>
    <row r="111" spans="1:6" x14ac:dyDescent="0.2">
      <c r="A111" s="2">
        <f t="shared" si="12"/>
        <v>8.0399999999999991</v>
      </c>
      <c r="B111" s="2" t="s">
        <v>65</v>
      </c>
      <c r="C111" s="2" t="s">
        <v>2</v>
      </c>
      <c r="D111" s="2">
        <v>2</v>
      </c>
      <c r="E111" s="2">
        <f>VLOOKUP(B111,'Listado de precios'!$A$5:$C$184,3,0)</f>
        <v>383500</v>
      </c>
      <c r="F111" s="2">
        <f t="shared" si="13"/>
        <v>767000</v>
      </c>
    </row>
    <row r="112" spans="1:6" x14ac:dyDescent="0.2">
      <c r="A112" s="2">
        <f t="shared" si="12"/>
        <v>8.0499999999999989</v>
      </c>
      <c r="B112" s="2" t="s">
        <v>72</v>
      </c>
      <c r="C112" s="2" t="s">
        <v>2</v>
      </c>
      <c r="D112" s="2">
        <v>1</v>
      </c>
      <c r="E112" s="2">
        <f>VLOOKUP(B112,'Listado de precios'!$A$5:$C$184,3,0)</f>
        <v>229984.4253</v>
      </c>
      <c r="F112" s="2">
        <f t="shared" si="13"/>
        <v>229984.4253</v>
      </c>
    </row>
    <row r="113" spans="1:6" x14ac:dyDescent="0.2">
      <c r="A113" s="2">
        <f t="shared" si="12"/>
        <v>8.0599999999999987</v>
      </c>
      <c r="B113" s="2" t="s">
        <v>67</v>
      </c>
      <c r="C113" s="2" t="s">
        <v>2</v>
      </c>
      <c r="D113" s="2">
        <v>12</v>
      </c>
      <c r="E113" s="2">
        <f>VLOOKUP(B113,'Listado de precios'!$A$5:$C$184,3,0)</f>
        <v>6055.0502999999999</v>
      </c>
      <c r="F113" s="2">
        <f t="shared" si="13"/>
        <v>72660.603600000002</v>
      </c>
    </row>
    <row r="114" spans="1:6" x14ac:dyDescent="0.2">
      <c r="A114" s="2">
        <f t="shared" si="12"/>
        <v>8.0699999999999985</v>
      </c>
      <c r="B114" s="2" t="s">
        <v>36</v>
      </c>
      <c r="C114" s="2" t="s">
        <v>2</v>
      </c>
      <c r="D114" s="2">
        <v>1</v>
      </c>
      <c r="E114" s="2">
        <f>VLOOKUP(B114,'Listado de precios'!$A$5:$C$184,3,0)</f>
        <v>2400.5229000000004</v>
      </c>
      <c r="F114" s="2">
        <f t="shared" si="13"/>
        <v>2400.5229000000004</v>
      </c>
    </row>
    <row r="115" spans="1:6" x14ac:dyDescent="0.2">
      <c r="A115" s="2">
        <f t="shared" si="12"/>
        <v>8.0799999999999983</v>
      </c>
      <c r="B115" s="2" t="s">
        <v>47</v>
      </c>
      <c r="C115" s="2" t="s">
        <v>2</v>
      </c>
      <c r="D115" s="2">
        <v>1</v>
      </c>
      <c r="E115" s="2">
        <f>VLOOKUP(B115,'Listado de precios'!$A$5:$C$184,3,0)</f>
        <v>635242.85100000002</v>
      </c>
      <c r="F115" s="2">
        <f t="shared" si="13"/>
        <v>635242.85100000002</v>
      </c>
    </row>
    <row r="116" spans="1:6" x14ac:dyDescent="0.2">
      <c r="A116" s="2">
        <f t="shared" si="12"/>
        <v>8.0899999999999981</v>
      </c>
      <c r="B116" s="2" t="s">
        <v>7</v>
      </c>
      <c r="C116" s="2" t="s">
        <v>2</v>
      </c>
      <c r="D116" s="2">
        <v>6</v>
      </c>
      <c r="E116" s="2">
        <f>VLOOKUP(B116,'Listado de precios'!$A$5:$C$184,3,0)</f>
        <v>245820.7107</v>
      </c>
      <c r="F116" s="2">
        <f t="shared" si="13"/>
        <v>1474924.2642000001</v>
      </c>
    </row>
    <row r="117" spans="1:6" x14ac:dyDescent="0.2">
      <c r="A117" s="2">
        <f t="shared" si="12"/>
        <v>8.0999999999999979</v>
      </c>
      <c r="B117" s="2" t="s">
        <v>13</v>
      </c>
      <c r="C117" s="2" t="s">
        <v>2</v>
      </c>
      <c r="D117" s="2">
        <v>1</v>
      </c>
      <c r="E117" s="2">
        <f>VLOOKUP(B117,'Listado de precios'!$A$5:$C$184,3,0)</f>
        <v>198455.16930000004</v>
      </c>
      <c r="F117" s="2">
        <f t="shared" si="13"/>
        <v>198455.16930000004</v>
      </c>
    </row>
    <row r="118" spans="1:6" x14ac:dyDescent="0.2">
      <c r="A118" s="2">
        <f t="shared" si="12"/>
        <v>8.1099999999999977</v>
      </c>
      <c r="B118" s="2" t="s">
        <v>153</v>
      </c>
      <c r="C118" s="2" t="s">
        <v>2</v>
      </c>
      <c r="D118" s="2">
        <v>1</v>
      </c>
      <c r="E118" s="2">
        <f>VLOOKUP(B118,'Listado de precios'!$A$5:$C$184,3,0)</f>
        <v>54900</v>
      </c>
      <c r="F118" s="2">
        <f t="shared" si="13"/>
        <v>54900</v>
      </c>
    </row>
    <row r="119" spans="1:6" x14ac:dyDescent="0.2">
      <c r="A119" s="2">
        <f t="shared" si="12"/>
        <v>8.1199999999999974</v>
      </c>
      <c r="B119" s="2" t="s">
        <v>66</v>
      </c>
      <c r="C119" s="2" t="s">
        <v>2</v>
      </c>
      <c r="D119" s="2">
        <v>2</v>
      </c>
      <c r="E119" s="2">
        <f>VLOOKUP(B119,'Listado de precios'!$A$5:$C$184,3,0)</f>
        <v>193474.98</v>
      </c>
      <c r="F119" s="2">
        <f t="shared" si="13"/>
        <v>386949.96</v>
      </c>
    </row>
    <row r="120" spans="1:6" x14ac:dyDescent="0.2">
      <c r="A120" s="2">
        <f t="shared" si="12"/>
        <v>8.1299999999999972</v>
      </c>
      <c r="B120" s="2" t="s">
        <v>23</v>
      </c>
      <c r="C120" s="2" t="s">
        <v>1</v>
      </c>
      <c r="D120" s="2">
        <v>10</v>
      </c>
      <c r="E120" s="2">
        <f>VLOOKUP(B120,'Listado de precios'!$A$5:$C$184,3,0)</f>
        <v>4126</v>
      </c>
      <c r="F120" s="2">
        <f t="shared" si="13"/>
        <v>41260</v>
      </c>
    </row>
    <row r="121" spans="1:6" x14ac:dyDescent="0.2">
      <c r="A121" s="2">
        <f t="shared" si="12"/>
        <v>8.139999999999997</v>
      </c>
      <c r="B121" s="2" t="s">
        <v>81</v>
      </c>
      <c r="C121" s="2" t="s">
        <v>1</v>
      </c>
      <c r="D121" s="2">
        <v>2</v>
      </c>
      <c r="E121" s="2">
        <f>VLOOKUP(B121,'Listado de precios'!$A$5:$C$184,3,0)</f>
        <v>20711</v>
      </c>
      <c r="F121" s="2">
        <f t="shared" si="13"/>
        <v>41422</v>
      </c>
    </row>
    <row r="122" spans="1:6" x14ac:dyDescent="0.2">
      <c r="A122" s="2">
        <f t="shared" si="12"/>
        <v>8.1499999999999968</v>
      </c>
      <c r="B122" s="2" t="s">
        <v>73</v>
      </c>
      <c r="C122" s="2" t="s">
        <v>2</v>
      </c>
      <c r="D122" s="2">
        <v>12</v>
      </c>
      <c r="E122" s="2">
        <f>VLOOKUP(B122,'Listado de precios'!$A$5:$C$184,3,0)</f>
        <v>11996</v>
      </c>
      <c r="F122" s="2">
        <f t="shared" si="13"/>
        <v>143952</v>
      </c>
    </row>
    <row r="123" spans="1:6" x14ac:dyDescent="0.2">
      <c r="A123" s="2">
        <f t="shared" si="12"/>
        <v>8.1599999999999966</v>
      </c>
      <c r="B123" s="2" t="s">
        <v>20</v>
      </c>
      <c r="C123" s="2" t="s">
        <v>1</v>
      </c>
      <c r="D123" s="2">
        <v>8</v>
      </c>
      <c r="E123" s="2">
        <f>VLOOKUP(B123,'Listado de precios'!$A$5:$C$184,3,0)</f>
        <v>69389</v>
      </c>
      <c r="F123" s="2">
        <f t="shared" si="13"/>
        <v>555112</v>
      </c>
    </row>
    <row r="124" spans="1:6" x14ac:dyDescent="0.2">
      <c r="A124" s="2">
        <f t="shared" si="12"/>
        <v>8.1699999999999964</v>
      </c>
      <c r="B124" s="2" t="s">
        <v>124</v>
      </c>
      <c r="C124" s="2" t="s">
        <v>2</v>
      </c>
      <c r="D124" s="2">
        <v>1</v>
      </c>
      <c r="E124" s="2">
        <f>VLOOKUP(B124,'Listado de precios'!$A$5:$C$184,3,0)</f>
        <v>160500</v>
      </c>
      <c r="F124" s="2">
        <f t="shared" si="13"/>
        <v>160500</v>
      </c>
    </row>
    <row r="125" spans="1:6" x14ac:dyDescent="0.2">
      <c r="A125" s="2">
        <f t="shared" si="12"/>
        <v>8.1799999999999962</v>
      </c>
      <c r="B125" s="2" t="s">
        <v>125</v>
      </c>
      <c r="C125" s="2" t="s">
        <v>2</v>
      </c>
      <c r="D125" s="2">
        <v>1</v>
      </c>
      <c r="E125" s="2">
        <f>VLOOKUP(B125,'Listado de precios'!$A$5:$C$184,3,0)</f>
        <v>1070000</v>
      </c>
      <c r="F125" s="2">
        <f t="shared" si="13"/>
        <v>1070000</v>
      </c>
    </row>
    <row r="126" spans="1:6" x14ac:dyDescent="0.2">
      <c r="E126" s="2" t="s">
        <v>87</v>
      </c>
      <c r="F126" s="2">
        <f>SUM(F108:F125)</f>
        <v>6602103.6754000001</v>
      </c>
    </row>
    <row r="128" spans="1:6" x14ac:dyDescent="0.2">
      <c r="A128" s="2" t="s">
        <v>10</v>
      </c>
      <c r="B128" s="2" t="s">
        <v>144</v>
      </c>
    </row>
    <row r="129" spans="1:6" x14ac:dyDescent="0.2">
      <c r="A129" s="2">
        <v>9</v>
      </c>
      <c r="B129" s="2" t="s">
        <v>15</v>
      </c>
    </row>
    <row r="130" spans="1:6" x14ac:dyDescent="0.2">
      <c r="A130" s="2">
        <f t="shared" ref="A130:A140" si="14">A129+0.01</f>
        <v>9.01</v>
      </c>
      <c r="B130" s="2" t="s">
        <v>84</v>
      </c>
      <c r="C130" s="2" t="s">
        <v>1</v>
      </c>
      <c r="D130" s="2">
        <v>29</v>
      </c>
      <c r="E130" s="2">
        <f>VLOOKUP(B130,'Listado de precios'!$A$5:$C$184,3,0)</f>
        <v>16830</v>
      </c>
      <c r="F130" s="2">
        <f t="shared" ref="F130:F140" si="15">D130*E130</f>
        <v>488070</v>
      </c>
    </row>
    <row r="131" spans="1:6" x14ac:dyDescent="0.2">
      <c r="A131" s="2">
        <f t="shared" si="14"/>
        <v>9.02</v>
      </c>
      <c r="B131" s="2" t="s">
        <v>80</v>
      </c>
      <c r="C131" s="2" t="s">
        <v>1</v>
      </c>
      <c r="D131" s="2">
        <v>219</v>
      </c>
      <c r="E131" s="2">
        <f>VLOOKUP(B131,'Listado de precios'!$A$5:$C$184,3,0)</f>
        <v>30146</v>
      </c>
      <c r="F131" s="2">
        <f t="shared" si="15"/>
        <v>6601974</v>
      </c>
    </row>
    <row r="132" spans="1:6" x14ac:dyDescent="0.2">
      <c r="A132" s="2">
        <f t="shared" si="14"/>
        <v>9.0299999999999994</v>
      </c>
      <c r="B132" s="2" t="s">
        <v>133</v>
      </c>
      <c r="C132" s="2" t="s">
        <v>2</v>
      </c>
      <c r="D132" s="2">
        <f>D130</f>
        <v>29</v>
      </c>
      <c r="E132" s="2">
        <f>VLOOKUP(B132,'Listado de precios'!$A$5:$C$184,3,0)</f>
        <v>6500</v>
      </c>
      <c r="F132" s="2">
        <f t="shared" si="15"/>
        <v>188500</v>
      </c>
    </row>
    <row r="133" spans="1:6" x14ac:dyDescent="0.2">
      <c r="A133" s="2">
        <f t="shared" si="14"/>
        <v>9.0399999999999991</v>
      </c>
      <c r="B133" s="2" t="s">
        <v>159</v>
      </c>
      <c r="C133" s="2" t="s">
        <v>2</v>
      </c>
      <c r="D133" s="2">
        <f>D131</f>
        <v>219</v>
      </c>
      <c r="E133" s="2">
        <f>VLOOKUP(B133,'Listado de precios'!$A$5:$C$184,3,0)</f>
        <v>6500</v>
      </c>
      <c r="F133" s="2">
        <f t="shared" si="15"/>
        <v>1423500</v>
      </c>
    </row>
    <row r="134" spans="1:6" x14ac:dyDescent="0.2">
      <c r="A134" s="2">
        <f t="shared" si="14"/>
        <v>9.0499999999999989</v>
      </c>
      <c r="B134" s="2" t="s">
        <v>174</v>
      </c>
      <c r="C134" s="2" t="s">
        <v>2</v>
      </c>
      <c r="D134" s="2">
        <f>D131</f>
        <v>219</v>
      </c>
      <c r="E134" s="2">
        <f>VLOOKUP(B134,'Listado de precios'!$A$5:$C$184,3,0)</f>
        <v>2757</v>
      </c>
      <c r="F134" s="2">
        <f t="shared" si="15"/>
        <v>603783</v>
      </c>
    </row>
    <row r="135" spans="1:6" x14ac:dyDescent="0.2">
      <c r="A135" s="2">
        <f t="shared" si="14"/>
        <v>9.0599999999999987</v>
      </c>
      <c r="B135" s="2" t="s">
        <v>31</v>
      </c>
      <c r="C135" s="2" t="s">
        <v>2</v>
      </c>
      <c r="D135" s="2">
        <v>8</v>
      </c>
      <c r="E135" s="2">
        <f>VLOOKUP(B135,'Listado de precios'!$A$5:$C$184,3,0)</f>
        <v>172388.77000000002</v>
      </c>
      <c r="F135" s="2">
        <f t="shared" si="15"/>
        <v>1379110.1600000001</v>
      </c>
    </row>
    <row r="136" spans="1:6" x14ac:dyDescent="0.2">
      <c r="A136" s="2">
        <f t="shared" si="14"/>
        <v>9.0699999999999985</v>
      </c>
      <c r="B136" s="2" t="s">
        <v>55</v>
      </c>
      <c r="C136" s="2" t="s">
        <v>2</v>
      </c>
      <c r="D136" s="2">
        <v>8</v>
      </c>
      <c r="E136" s="2">
        <f>VLOOKUP(B136,'Listado de precios'!$A$5:$C$184,3,0)</f>
        <v>12840</v>
      </c>
      <c r="F136" s="2">
        <f t="shared" si="15"/>
        <v>102720</v>
      </c>
    </row>
    <row r="137" spans="1:6" x14ac:dyDescent="0.2">
      <c r="A137" s="2">
        <f t="shared" si="14"/>
        <v>9.0799999999999983</v>
      </c>
      <c r="B137" s="2" t="s">
        <v>35</v>
      </c>
      <c r="C137" s="2" t="s">
        <v>2</v>
      </c>
      <c r="D137" s="2">
        <f>1*4</f>
        <v>4</v>
      </c>
      <c r="E137" s="2">
        <f>VLOOKUP(B137,'Listado de precios'!$A$5:$C$184,3,0)</f>
        <v>378210</v>
      </c>
      <c r="F137" s="2">
        <f t="shared" si="15"/>
        <v>1512840</v>
      </c>
    </row>
    <row r="138" spans="1:6" x14ac:dyDescent="0.2">
      <c r="A138" s="2">
        <f t="shared" si="14"/>
        <v>9.0899999999999981</v>
      </c>
      <c r="B138" s="2" t="s">
        <v>58</v>
      </c>
      <c r="C138" s="2" t="s">
        <v>2</v>
      </c>
      <c r="D138" s="2">
        <f>D137</f>
        <v>4</v>
      </c>
      <c r="E138" s="2">
        <f>VLOOKUP(B138,'Listado de precios'!$A$5:$C$184,3,0)</f>
        <v>40881</v>
      </c>
      <c r="F138" s="2">
        <f t="shared" si="15"/>
        <v>163524</v>
      </c>
    </row>
    <row r="139" spans="1:6" x14ac:dyDescent="0.2">
      <c r="A139" s="2">
        <f t="shared" si="14"/>
        <v>9.0999999999999979</v>
      </c>
      <c r="B139" s="2" t="s">
        <v>37</v>
      </c>
      <c r="C139" s="2" t="s">
        <v>38</v>
      </c>
      <c r="D139" s="2">
        <v>3.3899999999999998E-3</v>
      </c>
      <c r="E139" s="2">
        <f>VLOOKUP(B139,'Listado de precios'!$A$5:$C$184,3,0)</f>
        <v>56900</v>
      </c>
      <c r="F139" s="2">
        <f t="shared" si="15"/>
        <v>192.89099999999999</v>
      </c>
    </row>
    <row r="140" spans="1:6" x14ac:dyDescent="0.2">
      <c r="A140" s="2">
        <f t="shared" si="14"/>
        <v>9.1099999999999977</v>
      </c>
      <c r="B140" s="2" t="s">
        <v>53</v>
      </c>
      <c r="C140" s="2" t="s">
        <v>2</v>
      </c>
      <c r="D140" s="2">
        <v>0.01</v>
      </c>
      <c r="E140" s="2">
        <f>VLOOKUP(B140,'Listado de precios'!$A$5:$C$184,3,0)</f>
        <v>27900</v>
      </c>
      <c r="F140" s="2">
        <f t="shared" si="15"/>
        <v>279</v>
      </c>
    </row>
    <row r="141" spans="1:6" x14ac:dyDescent="0.2">
      <c r="E141" s="2" t="s">
        <v>87</v>
      </c>
      <c r="F141" s="2">
        <f>SUM(F130:F140)</f>
        <v>12464493.051000001</v>
      </c>
    </row>
    <row r="143" spans="1:6" x14ac:dyDescent="0.2">
      <c r="A143" s="2" t="s">
        <v>10</v>
      </c>
      <c r="B143" s="2" t="s">
        <v>208</v>
      </c>
    </row>
    <row r="144" spans="1:6" x14ac:dyDescent="0.2">
      <c r="A144" s="2">
        <v>10</v>
      </c>
      <c r="B144" s="2" t="s">
        <v>15</v>
      </c>
    </row>
    <row r="145" spans="1:6" x14ac:dyDescent="0.2">
      <c r="A145" s="2">
        <f t="shared" ref="A145:A176" si="16">A144+0.01</f>
        <v>10.01</v>
      </c>
      <c r="B145" s="2" t="s">
        <v>30</v>
      </c>
      <c r="C145" s="2" t="s">
        <v>2</v>
      </c>
      <c r="D145" s="2">
        <v>4</v>
      </c>
      <c r="E145" s="2">
        <f>VLOOKUP(B145,'Listado de precios'!$A$5:$C$184,3,0)</f>
        <v>86580</v>
      </c>
      <c r="F145" s="2">
        <f t="shared" ref="F145:F176" si="17">D145*E145</f>
        <v>346320</v>
      </c>
    </row>
    <row r="146" spans="1:6" x14ac:dyDescent="0.2">
      <c r="A146" s="2">
        <f t="shared" si="16"/>
        <v>10.02</v>
      </c>
      <c r="B146" s="2" t="s">
        <v>54</v>
      </c>
      <c r="C146" s="2" t="s">
        <v>2</v>
      </c>
      <c r="D146" s="2">
        <f>D145</f>
        <v>4</v>
      </c>
      <c r="E146" s="2">
        <f>VLOOKUP(B146,'Listado de precios'!$A$5:$C$184,3,0)</f>
        <v>8560</v>
      </c>
      <c r="F146" s="2">
        <f t="shared" si="17"/>
        <v>34240</v>
      </c>
    </row>
    <row r="147" spans="1:6" x14ac:dyDescent="0.2">
      <c r="A147" s="2">
        <f t="shared" si="16"/>
        <v>10.029999999999999</v>
      </c>
      <c r="B147" s="2" t="s">
        <v>79</v>
      </c>
      <c r="C147" s="2" t="s">
        <v>1</v>
      </c>
      <c r="D147" s="2">
        <v>8</v>
      </c>
      <c r="E147" s="2">
        <f>VLOOKUP(B147,'Listado de precios'!$A$5:$C$184,3,0)</f>
        <v>4659</v>
      </c>
      <c r="F147" s="2">
        <f t="shared" si="17"/>
        <v>37272</v>
      </c>
    </row>
    <row r="148" spans="1:6" x14ac:dyDescent="0.2">
      <c r="A148" s="2">
        <f t="shared" si="16"/>
        <v>10.039999999999999</v>
      </c>
      <c r="B148" s="2" t="s">
        <v>77</v>
      </c>
      <c r="C148" s="2" t="s">
        <v>1</v>
      </c>
      <c r="D148" s="2">
        <v>28</v>
      </c>
      <c r="E148" s="2">
        <f>VLOOKUP(B148,'Listado de precios'!$A$5:$C$184,3,0)</f>
        <v>9946</v>
      </c>
      <c r="F148" s="2">
        <f t="shared" si="17"/>
        <v>278488</v>
      </c>
    </row>
    <row r="149" spans="1:6" x14ac:dyDescent="0.2">
      <c r="A149" s="2">
        <f t="shared" si="16"/>
        <v>10.049999999999999</v>
      </c>
      <c r="B149" s="2" t="s">
        <v>129</v>
      </c>
      <c r="C149" s="2" t="s">
        <v>2</v>
      </c>
      <c r="D149" s="2">
        <f>D147</f>
        <v>8</v>
      </c>
      <c r="E149" s="2">
        <f>VLOOKUP(B149,'Listado de precios'!$A$5:$C$184,3,0)</f>
        <v>2167</v>
      </c>
      <c r="F149" s="2">
        <f t="shared" si="17"/>
        <v>17336</v>
      </c>
    </row>
    <row r="150" spans="1:6" x14ac:dyDescent="0.2">
      <c r="A150" s="2">
        <f t="shared" si="16"/>
        <v>10.059999999999999</v>
      </c>
      <c r="B150" s="2" t="s">
        <v>127</v>
      </c>
      <c r="C150" s="2" t="s">
        <v>2</v>
      </c>
      <c r="D150" s="2">
        <f>D148</f>
        <v>28</v>
      </c>
      <c r="E150" s="2">
        <f>VLOOKUP(B150,'Listado de precios'!$A$5:$C$184,3,0)</f>
        <v>4333</v>
      </c>
      <c r="F150" s="2">
        <f t="shared" si="17"/>
        <v>121324</v>
      </c>
    </row>
    <row r="151" spans="1:6" x14ac:dyDescent="0.2">
      <c r="A151" s="2">
        <f t="shared" si="16"/>
        <v>10.069999999999999</v>
      </c>
      <c r="B151" s="2" t="s">
        <v>52</v>
      </c>
      <c r="C151" s="2" t="s">
        <v>2</v>
      </c>
      <c r="D151" s="2">
        <f>D147</f>
        <v>8</v>
      </c>
      <c r="E151" s="2">
        <f>VLOOKUP(B151,'Listado de precios'!$A$5:$C$184,3,0)</f>
        <v>165</v>
      </c>
      <c r="F151" s="2">
        <f t="shared" si="17"/>
        <v>1320</v>
      </c>
    </row>
    <row r="152" spans="1:6" x14ac:dyDescent="0.2">
      <c r="A152" s="2">
        <f t="shared" si="16"/>
        <v>10.079999999999998</v>
      </c>
      <c r="B152" s="2" t="s">
        <v>50</v>
      </c>
      <c r="C152" s="2" t="s">
        <v>2</v>
      </c>
      <c r="D152" s="2">
        <f>D148</f>
        <v>28</v>
      </c>
      <c r="E152" s="2">
        <f>VLOOKUP(B152,'Listado de precios'!$A$5:$C$184,3,0)</f>
        <v>560</v>
      </c>
      <c r="F152" s="2">
        <f t="shared" si="17"/>
        <v>15680</v>
      </c>
    </row>
    <row r="153" spans="1:6" x14ac:dyDescent="0.2">
      <c r="A153" s="2">
        <f t="shared" si="16"/>
        <v>10.089999999999998</v>
      </c>
      <c r="B153" s="2" t="s">
        <v>150</v>
      </c>
      <c r="C153" s="2" t="s">
        <v>1</v>
      </c>
      <c r="D153" s="2">
        <v>15</v>
      </c>
      <c r="E153" s="2">
        <f>VLOOKUP(B153,'Listado de precios'!$A$5:$C$184,3,0)</f>
        <v>880</v>
      </c>
      <c r="F153" s="2">
        <f t="shared" si="17"/>
        <v>13200</v>
      </c>
    </row>
    <row r="154" spans="1:6" x14ac:dyDescent="0.2">
      <c r="A154" s="2">
        <f t="shared" si="16"/>
        <v>10.099999999999998</v>
      </c>
      <c r="B154" s="2" t="s">
        <v>131</v>
      </c>
      <c r="C154" s="2" t="s">
        <v>1</v>
      </c>
      <c r="D154" s="2">
        <v>15</v>
      </c>
      <c r="E154" s="2">
        <f>VLOOKUP(B154,'Listado de precios'!$A$5:$C$184,3,0)</f>
        <v>2167</v>
      </c>
      <c r="F154" s="2">
        <f t="shared" si="17"/>
        <v>32505</v>
      </c>
    </row>
    <row r="155" spans="1:6" x14ac:dyDescent="0.2">
      <c r="A155" s="2">
        <f t="shared" si="16"/>
        <v>10.109999999999998</v>
      </c>
      <c r="B155" s="2" t="s">
        <v>32</v>
      </c>
      <c r="C155" s="2" t="s">
        <v>2</v>
      </c>
      <c r="D155" s="2">
        <v>1</v>
      </c>
      <c r="E155" s="2">
        <f>VLOOKUP(B155,'Listado de precios'!$A$5:$C$184,3,0)</f>
        <v>31887.542999999998</v>
      </c>
      <c r="F155" s="2">
        <f t="shared" si="17"/>
        <v>31887.542999999998</v>
      </c>
    </row>
    <row r="156" spans="1:6" x14ac:dyDescent="0.2">
      <c r="A156" s="2">
        <f t="shared" si="16"/>
        <v>10.119999999999997</v>
      </c>
      <c r="B156" s="2" t="s">
        <v>61</v>
      </c>
      <c r="C156" s="2" t="s">
        <v>2</v>
      </c>
      <c r="D156" s="2">
        <v>1</v>
      </c>
      <c r="E156" s="2">
        <f>VLOOKUP(B156,'Listado de precios'!$A$5:$C$184,3,0)</f>
        <v>19260</v>
      </c>
      <c r="F156" s="2">
        <f t="shared" si="17"/>
        <v>19260</v>
      </c>
    </row>
    <row r="157" spans="1:6" x14ac:dyDescent="0.2">
      <c r="A157" s="2">
        <f t="shared" si="16"/>
        <v>10.129999999999997</v>
      </c>
      <c r="B157" s="2" t="s">
        <v>182</v>
      </c>
      <c r="C157" s="2" t="s">
        <v>1</v>
      </c>
      <c r="D157" s="2">
        <v>51</v>
      </c>
      <c r="E157" s="2">
        <f>VLOOKUP(B157,'Listado de precios'!$A$5:$C$184,3,0)</f>
        <v>1900</v>
      </c>
      <c r="F157" s="2">
        <f t="shared" si="17"/>
        <v>96900</v>
      </c>
    </row>
    <row r="158" spans="1:6" x14ac:dyDescent="0.2">
      <c r="A158" s="2">
        <f t="shared" si="16"/>
        <v>10.139999999999997</v>
      </c>
      <c r="B158" s="2" t="s">
        <v>181</v>
      </c>
      <c r="C158" s="2" t="s">
        <v>2</v>
      </c>
      <c r="D158" s="2">
        <v>51</v>
      </c>
      <c r="E158" s="2">
        <f>VLOOKUP(B158,'Listado de precios'!$A$5:$C$184,3,0)</f>
        <v>400</v>
      </c>
      <c r="F158" s="2">
        <f t="shared" si="17"/>
        <v>20400</v>
      </c>
    </row>
    <row r="159" spans="1:6" x14ac:dyDescent="0.2">
      <c r="A159" s="2">
        <f t="shared" si="16"/>
        <v>10.149999999999997</v>
      </c>
      <c r="B159" s="2" t="s">
        <v>180</v>
      </c>
      <c r="C159" s="2" t="s">
        <v>2</v>
      </c>
      <c r="D159" s="2">
        <v>1</v>
      </c>
      <c r="E159" s="2">
        <f>VLOOKUP(B159,'Listado de precios'!$A$5:$C$184,3,0)</f>
        <v>28000</v>
      </c>
      <c r="F159" s="2">
        <f t="shared" si="17"/>
        <v>28000</v>
      </c>
    </row>
    <row r="160" spans="1:6" x14ac:dyDescent="0.2">
      <c r="A160" s="2">
        <f t="shared" si="16"/>
        <v>10.159999999999997</v>
      </c>
      <c r="B160" s="2" t="s">
        <v>179</v>
      </c>
      <c r="C160" s="2" t="s">
        <v>2</v>
      </c>
      <c r="D160" s="2">
        <v>2</v>
      </c>
      <c r="E160" s="2">
        <f>VLOOKUP(B160,'Listado de precios'!$A$5:$C$184,3,0)</f>
        <v>21850</v>
      </c>
      <c r="F160" s="2">
        <f t="shared" si="17"/>
        <v>43700</v>
      </c>
    </row>
    <row r="161" spans="1:6" x14ac:dyDescent="0.2">
      <c r="A161" s="2">
        <f t="shared" si="16"/>
        <v>10.169999999999996</v>
      </c>
      <c r="B161" s="2" t="s">
        <v>178</v>
      </c>
      <c r="C161" s="2" t="s">
        <v>2</v>
      </c>
      <c r="D161" s="2">
        <v>2</v>
      </c>
      <c r="E161" s="2">
        <f>VLOOKUP(B161,'Listado de precios'!$A$5:$C$184,3,0)</f>
        <v>6000</v>
      </c>
      <c r="F161" s="2">
        <f t="shared" si="17"/>
        <v>12000</v>
      </c>
    </row>
    <row r="162" spans="1:6" x14ac:dyDescent="0.2">
      <c r="A162" s="2">
        <f t="shared" si="16"/>
        <v>10.179999999999996</v>
      </c>
      <c r="B162" s="2" t="s">
        <v>86</v>
      </c>
      <c r="C162" s="2" t="s">
        <v>1</v>
      </c>
      <c r="D162" s="2">
        <v>61</v>
      </c>
      <c r="E162" s="2">
        <f>VLOOKUP(B162,'Listado de precios'!$A$5:$C$184,3,0)</f>
        <v>1076.0159999999998</v>
      </c>
      <c r="F162" s="2">
        <f t="shared" si="17"/>
        <v>65636.975999999995</v>
      </c>
    </row>
    <row r="163" spans="1:6" x14ac:dyDescent="0.2">
      <c r="A163" s="2">
        <f t="shared" si="16"/>
        <v>10.189999999999996</v>
      </c>
      <c r="B163" s="2" t="s">
        <v>43</v>
      </c>
      <c r="C163" s="2" t="s">
        <v>2</v>
      </c>
      <c r="D163" s="2">
        <v>1</v>
      </c>
      <c r="E163" s="2">
        <f>VLOOKUP(B163,'Listado de precios'!$A$5:$C$184,3,0)</f>
        <v>7201.5686999999989</v>
      </c>
      <c r="F163" s="2">
        <f t="shared" si="17"/>
        <v>7201.5686999999989</v>
      </c>
    </row>
    <row r="164" spans="1:6" x14ac:dyDescent="0.2">
      <c r="A164" s="2">
        <f t="shared" si="16"/>
        <v>10.199999999999996</v>
      </c>
      <c r="B164" s="2" t="s">
        <v>41</v>
      </c>
      <c r="C164" s="2" t="s">
        <v>2</v>
      </c>
      <c r="D164" s="2">
        <v>3</v>
      </c>
      <c r="E164" s="2">
        <f>VLOOKUP(B164,'Listado de precios'!$A$5:$C$184,3,0)</f>
        <v>1100</v>
      </c>
      <c r="F164" s="2">
        <f t="shared" si="17"/>
        <v>3300</v>
      </c>
    </row>
    <row r="165" spans="1:6" x14ac:dyDescent="0.2">
      <c r="A165" s="2">
        <f t="shared" si="16"/>
        <v>10.209999999999996</v>
      </c>
      <c r="B165" s="2" t="s">
        <v>69</v>
      </c>
      <c r="C165" s="2" t="s">
        <v>2</v>
      </c>
      <c r="D165" s="2">
        <v>4</v>
      </c>
      <c r="E165" s="2">
        <f>VLOOKUP(B165,'Listado de precios'!$A$5:$C$184,3,0)</f>
        <v>4400</v>
      </c>
      <c r="F165" s="2">
        <f t="shared" si="17"/>
        <v>17600</v>
      </c>
    </row>
    <row r="166" spans="1:6" x14ac:dyDescent="0.2">
      <c r="A166" s="2">
        <f t="shared" si="16"/>
        <v>10.219999999999995</v>
      </c>
      <c r="B166" s="2" t="s">
        <v>62</v>
      </c>
      <c r="C166" s="2" t="s">
        <v>2</v>
      </c>
      <c r="D166" s="2">
        <f>D165</f>
        <v>4</v>
      </c>
      <c r="E166" s="2">
        <f>VLOOKUP(B166,'Listado de precios'!$A$5:$C$184,3,0)</f>
        <v>12840</v>
      </c>
      <c r="F166" s="2">
        <f t="shared" si="17"/>
        <v>51360</v>
      </c>
    </row>
    <row r="167" spans="1:6" x14ac:dyDescent="0.2">
      <c r="A167" s="2">
        <f t="shared" si="16"/>
        <v>10.229999999999995</v>
      </c>
      <c r="B167" s="2" t="s">
        <v>27</v>
      </c>
      <c r="C167" s="2" t="s">
        <v>1</v>
      </c>
      <c r="D167" s="2">
        <v>15</v>
      </c>
      <c r="E167" s="2">
        <f>VLOOKUP(B167,'Listado de precios'!$A$5:$C$184,3,0)</f>
        <v>1076.0159999999998</v>
      </c>
      <c r="F167" s="2">
        <f t="shared" si="17"/>
        <v>16140.239999999998</v>
      </c>
    </row>
    <row r="168" spans="1:6" x14ac:dyDescent="0.2">
      <c r="A168" s="2">
        <f t="shared" si="16"/>
        <v>10.239999999999995</v>
      </c>
      <c r="B168" s="2" t="s">
        <v>71</v>
      </c>
      <c r="C168" s="2" t="s">
        <v>2</v>
      </c>
      <c r="D168" s="2">
        <v>2</v>
      </c>
      <c r="E168" s="2">
        <f>VLOOKUP(B168,'Listado de precios'!$A$5:$C$184,3,0)</f>
        <v>15000</v>
      </c>
      <c r="F168" s="2">
        <f t="shared" si="17"/>
        <v>30000</v>
      </c>
    </row>
    <row r="169" spans="1:6" x14ac:dyDescent="0.2">
      <c r="A169" s="2">
        <f t="shared" si="16"/>
        <v>10.249999999999995</v>
      </c>
      <c r="B169" s="2" t="s">
        <v>64</v>
      </c>
      <c r="C169" s="2" t="s">
        <v>2</v>
      </c>
      <c r="D169" s="2">
        <f>D168</f>
        <v>2</v>
      </c>
      <c r="E169" s="2">
        <f>VLOOKUP(B169,'Listado de precios'!$A$5:$C$184,3,0)</f>
        <v>12840</v>
      </c>
      <c r="F169" s="2">
        <f t="shared" si="17"/>
        <v>25680</v>
      </c>
    </row>
    <row r="170" spans="1:6" x14ac:dyDescent="0.2">
      <c r="A170" s="2">
        <f t="shared" si="16"/>
        <v>10.259999999999994</v>
      </c>
      <c r="B170" s="2" t="s">
        <v>28</v>
      </c>
      <c r="C170" s="2" t="s">
        <v>1</v>
      </c>
      <c r="D170" s="2">
        <v>15</v>
      </c>
      <c r="E170" s="2">
        <f>VLOOKUP(B170,'Listado de precios'!$A$5:$C$184,3,0)</f>
        <v>938.71194000000003</v>
      </c>
      <c r="F170" s="2">
        <f t="shared" si="17"/>
        <v>14080.679100000001</v>
      </c>
    </row>
    <row r="171" spans="1:6" x14ac:dyDescent="0.2">
      <c r="A171" s="2">
        <f t="shared" si="16"/>
        <v>10.269999999999994</v>
      </c>
      <c r="B171" s="2" t="s">
        <v>42</v>
      </c>
      <c r="C171" s="2" t="s">
        <v>2</v>
      </c>
      <c r="D171" s="2">
        <v>4</v>
      </c>
      <c r="E171" s="2">
        <f>VLOOKUP(B171,'Listado de precios'!$A$5:$C$184,3,0)</f>
        <v>895.71749999999997</v>
      </c>
      <c r="F171" s="2">
        <f t="shared" si="17"/>
        <v>3582.87</v>
      </c>
    </row>
    <row r="172" spans="1:6" x14ac:dyDescent="0.2">
      <c r="A172" s="2">
        <f t="shared" si="16"/>
        <v>10.279999999999994</v>
      </c>
      <c r="B172" s="2" t="s">
        <v>177</v>
      </c>
      <c r="C172" s="2" t="s">
        <v>2</v>
      </c>
      <c r="D172" s="2">
        <v>6</v>
      </c>
      <c r="E172" s="2">
        <f>VLOOKUP(B172,'Listado de precios'!$A$5:$C$184,3,0)</f>
        <v>1550</v>
      </c>
      <c r="F172" s="2">
        <f t="shared" si="17"/>
        <v>9300</v>
      </c>
    </row>
    <row r="173" spans="1:6" x14ac:dyDescent="0.2">
      <c r="A173" s="2">
        <f t="shared" si="16"/>
        <v>10.289999999999994</v>
      </c>
      <c r="B173" s="2" t="s">
        <v>37</v>
      </c>
      <c r="C173" s="2" t="s">
        <v>38</v>
      </c>
      <c r="D173" s="2">
        <v>0.01</v>
      </c>
      <c r="E173" s="2">
        <f>VLOOKUP(B173,'Listado de precios'!$A$5:$C$184,3,0)</f>
        <v>56900</v>
      </c>
      <c r="F173" s="2">
        <f t="shared" si="17"/>
        <v>569</v>
      </c>
    </row>
    <row r="174" spans="1:6" x14ac:dyDescent="0.2">
      <c r="A174" s="2">
        <f t="shared" si="16"/>
        <v>10.299999999999994</v>
      </c>
      <c r="B174" s="2" t="s">
        <v>53</v>
      </c>
      <c r="C174" s="2" t="s">
        <v>2</v>
      </c>
      <c r="D174" s="2">
        <v>0.01</v>
      </c>
      <c r="E174" s="2">
        <f>VLOOKUP(B174,'Listado de precios'!$A$5:$C$184,3,0)</f>
        <v>27900</v>
      </c>
      <c r="F174" s="2">
        <f t="shared" si="17"/>
        <v>279</v>
      </c>
    </row>
    <row r="175" spans="1:6" x14ac:dyDescent="0.2">
      <c r="A175" s="2">
        <f t="shared" si="16"/>
        <v>10.309999999999993</v>
      </c>
      <c r="B175" s="2" t="s">
        <v>146</v>
      </c>
      <c r="C175" s="2" t="s">
        <v>2</v>
      </c>
      <c r="D175" s="2">
        <v>2</v>
      </c>
      <c r="E175" s="2">
        <f>VLOOKUP(B175,'Listado de precios'!$A$5:$C$184,3,0)</f>
        <v>10000</v>
      </c>
      <c r="F175" s="2">
        <f t="shared" si="17"/>
        <v>20000</v>
      </c>
    </row>
    <row r="176" spans="1:6" x14ac:dyDescent="0.2">
      <c r="A176" s="2">
        <f t="shared" si="16"/>
        <v>10.319999999999993</v>
      </c>
      <c r="B176" s="2" t="s">
        <v>147</v>
      </c>
      <c r="C176" s="2" t="s">
        <v>2</v>
      </c>
      <c r="D176" s="2">
        <v>2</v>
      </c>
      <c r="E176" s="2">
        <f>VLOOKUP(B176,'Listado de precios'!$A$5:$C$184,3,0)</f>
        <v>6000</v>
      </c>
      <c r="F176" s="2">
        <f t="shared" si="17"/>
        <v>12000</v>
      </c>
    </row>
    <row r="177" spans="1:6" x14ac:dyDescent="0.2">
      <c r="E177" s="2" t="s">
        <v>87</v>
      </c>
      <c r="F177" s="2">
        <f>SUM(F145:F176)</f>
        <v>1426562.8768000002</v>
      </c>
    </row>
    <row r="179" spans="1:6" x14ac:dyDescent="0.2">
      <c r="A179" s="2" t="s">
        <v>10</v>
      </c>
      <c r="B179" s="2" t="s">
        <v>199</v>
      </c>
    </row>
    <row r="180" spans="1:6" x14ac:dyDescent="0.2">
      <c r="A180" s="2">
        <v>11</v>
      </c>
      <c r="B180" s="2" t="s">
        <v>15</v>
      </c>
    </row>
    <row r="181" spans="1:6" x14ac:dyDescent="0.2">
      <c r="A181" s="2">
        <f t="shared" ref="A181:A207" si="18">A180+0.01</f>
        <v>11.01</v>
      </c>
      <c r="B181" s="2" t="s">
        <v>30</v>
      </c>
      <c r="C181" s="2" t="s">
        <v>2</v>
      </c>
      <c r="D181" s="2">
        <v>5</v>
      </c>
      <c r="E181" s="2">
        <f>VLOOKUP(B181,'Listado de precios'!$A$5:$C$184,3,0)</f>
        <v>86580</v>
      </c>
      <c r="F181" s="2">
        <f t="shared" ref="F181:F207" si="19">D181*E181</f>
        <v>432900</v>
      </c>
    </row>
    <row r="182" spans="1:6" x14ac:dyDescent="0.2">
      <c r="A182" s="2">
        <f t="shared" si="18"/>
        <v>11.02</v>
      </c>
      <c r="B182" s="2" t="s">
        <v>54</v>
      </c>
      <c r="C182" s="2" t="s">
        <v>2</v>
      </c>
      <c r="D182" s="2">
        <f>D181</f>
        <v>5</v>
      </c>
      <c r="E182" s="2">
        <f>VLOOKUP(B182,'Listado de precios'!$A$5:$C$184,3,0)</f>
        <v>8560</v>
      </c>
      <c r="F182" s="2">
        <f t="shared" si="19"/>
        <v>42800</v>
      </c>
    </row>
    <row r="183" spans="1:6" x14ac:dyDescent="0.2">
      <c r="A183" s="2">
        <f t="shared" si="18"/>
        <v>11.03</v>
      </c>
      <c r="B183" s="2" t="s">
        <v>151</v>
      </c>
      <c r="C183" s="2" t="s">
        <v>1</v>
      </c>
      <c r="D183" s="2">
        <v>70</v>
      </c>
      <c r="E183" s="2">
        <f>VLOOKUP(B183,'Listado de precios'!$A$5:$C$184,3,0)</f>
        <v>1260</v>
      </c>
      <c r="F183" s="2">
        <f t="shared" si="19"/>
        <v>88200</v>
      </c>
    </row>
    <row r="184" spans="1:6" x14ac:dyDescent="0.2">
      <c r="A184" s="2">
        <f t="shared" si="18"/>
        <v>11.04</v>
      </c>
      <c r="B184" s="2" t="s">
        <v>129</v>
      </c>
      <c r="C184" s="2" t="s">
        <v>2</v>
      </c>
      <c r="D184" s="2">
        <f>D183</f>
        <v>70</v>
      </c>
      <c r="E184" s="2">
        <f>VLOOKUP(B184,'Listado de precios'!$A$5:$C$184,3,0)</f>
        <v>2167</v>
      </c>
      <c r="F184" s="2">
        <f t="shared" si="19"/>
        <v>151690</v>
      </c>
    </row>
    <row r="185" spans="1:6" x14ac:dyDescent="0.2">
      <c r="A185" s="2">
        <f t="shared" si="18"/>
        <v>11.049999999999999</v>
      </c>
      <c r="B185" s="2" t="s">
        <v>150</v>
      </c>
      <c r="C185" s="2" t="s">
        <v>1</v>
      </c>
      <c r="D185" s="2">
        <v>11</v>
      </c>
      <c r="E185" s="2">
        <f>VLOOKUP(B185,'Listado de precios'!$A$5:$C$184,3,0)</f>
        <v>880</v>
      </c>
      <c r="F185" s="2">
        <f t="shared" si="19"/>
        <v>9680</v>
      </c>
    </row>
    <row r="186" spans="1:6" x14ac:dyDescent="0.2">
      <c r="A186" s="2">
        <f t="shared" si="18"/>
        <v>11.059999999999999</v>
      </c>
      <c r="B186" s="2" t="s">
        <v>131</v>
      </c>
      <c r="C186" s="2" t="s">
        <v>2</v>
      </c>
      <c r="D186" s="2">
        <f>D185</f>
        <v>11</v>
      </c>
      <c r="E186" s="2">
        <f>VLOOKUP(B186,'Listado de precios'!$A$5:$C$184,3,0)</f>
        <v>2167</v>
      </c>
      <c r="F186" s="2">
        <f t="shared" si="19"/>
        <v>23837</v>
      </c>
    </row>
    <row r="187" spans="1:6" x14ac:dyDescent="0.2">
      <c r="A187" s="2">
        <f t="shared" si="18"/>
        <v>11.069999999999999</v>
      </c>
      <c r="B187" s="2" t="s">
        <v>32</v>
      </c>
      <c r="C187" s="2" t="s">
        <v>2</v>
      </c>
      <c r="D187" s="2">
        <v>1</v>
      </c>
      <c r="E187" s="2">
        <f>VLOOKUP(B187,'Listado de precios'!$A$5:$C$184,3,0)</f>
        <v>31887.542999999998</v>
      </c>
      <c r="F187" s="2">
        <f t="shared" si="19"/>
        <v>31887.542999999998</v>
      </c>
    </row>
    <row r="188" spans="1:6" x14ac:dyDescent="0.2">
      <c r="A188" s="2">
        <f t="shared" si="18"/>
        <v>11.079999999999998</v>
      </c>
      <c r="B188" s="2" t="s">
        <v>61</v>
      </c>
      <c r="C188" s="2" t="s">
        <v>2</v>
      </c>
      <c r="D188" s="2">
        <v>1</v>
      </c>
      <c r="E188" s="2">
        <f>VLOOKUP(B188,'Listado de precios'!$A$5:$C$184,3,0)</f>
        <v>19260</v>
      </c>
      <c r="F188" s="2">
        <f t="shared" si="19"/>
        <v>19260</v>
      </c>
    </row>
    <row r="189" spans="1:6" x14ac:dyDescent="0.2">
      <c r="A189" s="2">
        <f t="shared" si="18"/>
        <v>11.089999999999998</v>
      </c>
      <c r="B189" s="2" t="s">
        <v>194</v>
      </c>
      <c r="C189" s="2" t="s">
        <v>1</v>
      </c>
      <c r="D189" s="2">
        <v>60</v>
      </c>
      <c r="E189" s="2">
        <f>VLOOKUP(B189,'Listado de precios'!$A$5:$C$184,3,0)</f>
        <v>1900</v>
      </c>
      <c r="F189" s="2">
        <f t="shared" si="19"/>
        <v>114000</v>
      </c>
    </row>
    <row r="190" spans="1:6" x14ac:dyDescent="0.2">
      <c r="A190" s="2">
        <f t="shared" si="18"/>
        <v>11.099999999999998</v>
      </c>
      <c r="B190" s="2" t="s">
        <v>181</v>
      </c>
      <c r="C190" s="2" t="s">
        <v>2</v>
      </c>
      <c r="D190" s="2">
        <f>D189</f>
        <v>60</v>
      </c>
      <c r="E190" s="2">
        <f>VLOOKUP(B190,'Listado de precios'!$A$5:$C$184,3,0)</f>
        <v>400</v>
      </c>
      <c r="F190" s="2">
        <f t="shared" si="19"/>
        <v>24000</v>
      </c>
    </row>
    <row r="191" spans="1:6" x14ac:dyDescent="0.2">
      <c r="A191" s="2">
        <f t="shared" si="18"/>
        <v>11.109999999999998</v>
      </c>
      <c r="B191" s="2" t="s">
        <v>179</v>
      </c>
      <c r="C191" s="2" t="s">
        <v>2</v>
      </c>
      <c r="D191" s="2">
        <v>2</v>
      </c>
      <c r="E191" s="2">
        <f>VLOOKUP(B191,'Listado de precios'!$A$5:$C$184,3,0)</f>
        <v>21850</v>
      </c>
      <c r="F191" s="2">
        <f t="shared" si="19"/>
        <v>43700</v>
      </c>
    </row>
    <row r="192" spans="1:6" x14ac:dyDescent="0.2">
      <c r="A192" s="2">
        <f t="shared" si="18"/>
        <v>11.119999999999997</v>
      </c>
      <c r="B192" s="2" t="s">
        <v>178</v>
      </c>
      <c r="C192" s="2" t="s">
        <v>2</v>
      </c>
      <c r="D192" s="2">
        <f>D191</f>
        <v>2</v>
      </c>
      <c r="E192" s="2">
        <f>VLOOKUP(B192,'Listado de precios'!$A$5:$C$184,3,0)</f>
        <v>6000</v>
      </c>
      <c r="F192" s="2">
        <f t="shared" si="19"/>
        <v>12000</v>
      </c>
    </row>
    <row r="193" spans="1:6" x14ac:dyDescent="0.2">
      <c r="A193" s="2">
        <f t="shared" si="18"/>
        <v>11.129999999999997</v>
      </c>
      <c r="B193" s="2" t="s">
        <v>180</v>
      </c>
      <c r="C193" s="2" t="s">
        <v>2</v>
      </c>
      <c r="D193" s="2">
        <v>1</v>
      </c>
      <c r="E193" s="2">
        <f>VLOOKUP(B193,'Listado de precios'!$A$5:$C$184,3,0)</f>
        <v>28000</v>
      </c>
      <c r="F193" s="2">
        <f t="shared" si="19"/>
        <v>28000</v>
      </c>
    </row>
    <row r="194" spans="1:6" x14ac:dyDescent="0.2">
      <c r="A194" s="2">
        <f t="shared" si="18"/>
        <v>11.139999999999997</v>
      </c>
      <c r="B194" s="2" t="s">
        <v>85</v>
      </c>
      <c r="C194" s="2" t="s">
        <v>2</v>
      </c>
      <c r="D194" s="2">
        <v>1</v>
      </c>
      <c r="E194" s="2">
        <f>VLOOKUP(B194,'Listado de precios'!$A$5:$C$184,3,0)</f>
        <v>2316.6666666666665</v>
      </c>
      <c r="F194" s="2">
        <f t="shared" si="19"/>
        <v>2316.6666666666665</v>
      </c>
    </row>
    <row r="195" spans="1:6" x14ac:dyDescent="0.2">
      <c r="A195" s="2">
        <f t="shared" si="18"/>
        <v>11.149999999999997</v>
      </c>
      <c r="B195" s="2" t="s">
        <v>41</v>
      </c>
      <c r="C195" s="2" t="s">
        <v>2</v>
      </c>
      <c r="D195" s="2">
        <v>2</v>
      </c>
      <c r="E195" s="2">
        <f>VLOOKUP(B195,'Listado de precios'!$A$5:$C$184,3,0)</f>
        <v>1100</v>
      </c>
      <c r="F195" s="2">
        <f t="shared" si="19"/>
        <v>2200</v>
      </c>
    </row>
    <row r="196" spans="1:6" x14ac:dyDescent="0.2">
      <c r="A196" s="2">
        <f t="shared" si="18"/>
        <v>11.159999999999997</v>
      </c>
      <c r="B196" s="2" t="s">
        <v>69</v>
      </c>
      <c r="C196" s="2" t="s">
        <v>2</v>
      </c>
      <c r="D196" s="2">
        <v>2</v>
      </c>
      <c r="E196" s="2">
        <f>VLOOKUP(B196,'Listado de precios'!$A$5:$C$184,3,0)</f>
        <v>4400</v>
      </c>
      <c r="F196" s="2">
        <f t="shared" si="19"/>
        <v>8800</v>
      </c>
    </row>
    <row r="197" spans="1:6" x14ac:dyDescent="0.2">
      <c r="A197" s="2">
        <f t="shared" si="18"/>
        <v>11.169999999999996</v>
      </c>
      <c r="B197" s="2" t="s">
        <v>62</v>
      </c>
      <c r="C197" s="2" t="s">
        <v>2</v>
      </c>
      <c r="D197" s="2">
        <f>D196</f>
        <v>2</v>
      </c>
      <c r="E197" s="2">
        <f>VLOOKUP(B197,'Listado de precios'!$A$5:$C$184,3,0)</f>
        <v>12840</v>
      </c>
      <c r="F197" s="2">
        <f t="shared" si="19"/>
        <v>25680</v>
      </c>
    </row>
    <row r="198" spans="1:6" x14ac:dyDescent="0.2">
      <c r="A198" s="2">
        <f t="shared" si="18"/>
        <v>11.179999999999996</v>
      </c>
      <c r="B198" s="2" t="s">
        <v>22</v>
      </c>
      <c r="C198" s="2" t="s">
        <v>1</v>
      </c>
      <c r="D198" s="2">
        <v>55</v>
      </c>
      <c r="E198" s="2">
        <f>VLOOKUP(B198,'Listado de precios'!$A$5:$C$184,3,0)</f>
        <v>1076.0159999999998</v>
      </c>
      <c r="F198" s="2">
        <f t="shared" si="19"/>
        <v>59180.87999999999</v>
      </c>
    </row>
    <row r="199" spans="1:6" x14ac:dyDescent="0.2">
      <c r="A199" s="2">
        <f t="shared" si="18"/>
        <v>11.189999999999996</v>
      </c>
      <c r="B199" s="2" t="s">
        <v>71</v>
      </c>
      <c r="C199" s="2" t="s">
        <v>2</v>
      </c>
      <c r="D199" s="2">
        <v>1</v>
      </c>
      <c r="E199" s="2">
        <f>VLOOKUP(B199,'Listado de precios'!$A$5:$C$184,3,0)</f>
        <v>15000</v>
      </c>
      <c r="F199" s="2">
        <f t="shared" si="19"/>
        <v>15000</v>
      </c>
    </row>
    <row r="200" spans="1:6" x14ac:dyDescent="0.2">
      <c r="A200" s="2">
        <f t="shared" si="18"/>
        <v>11.199999999999996</v>
      </c>
      <c r="B200" s="2" t="s">
        <v>64</v>
      </c>
      <c r="C200" s="2" t="s">
        <v>2</v>
      </c>
      <c r="D200" s="2">
        <f>D199</f>
        <v>1</v>
      </c>
      <c r="E200" s="2">
        <f>VLOOKUP(B200,'Listado de precios'!$A$5:$C$184,3,0)</f>
        <v>12840</v>
      </c>
      <c r="F200" s="2">
        <f t="shared" si="19"/>
        <v>12840</v>
      </c>
    </row>
    <row r="201" spans="1:6" x14ac:dyDescent="0.2">
      <c r="A201" s="2">
        <f t="shared" si="18"/>
        <v>11.209999999999996</v>
      </c>
      <c r="B201" s="2" t="s">
        <v>28</v>
      </c>
      <c r="C201" s="2" t="s">
        <v>1</v>
      </c>
      <c r="D201" s="2">
        <v>4</v>
      </c>
      <c r="E201" s="2">
        <f>VLOOKUP(B201,'Listado de precios'!$A$5:$C$184,3,0)</f>
        <v>938.71194000000003</v>
      </c>
      <c r="F201" s="2">
        <f t="shared" si="19"/>
        <v>3754.8477600000001</v>
      </c>
    </row>
    <row r="202" spans="1:6" x14ac:dyDescent="0.2">
      <c r="A202" s="2">
        <f t="shared" si="18"/>
        <v>11.219999999999995</v>
      </c>
      <c r="B202" s="2" t="s">
        <v>42</v>
      </c>
      <c r="C202" s="2" t="s">
        <v>2</v>
      </c>
      <c r="D202" s="2">
        <v>2</v>
      </c>
      <c r="E202" s="2">
        <f>VLOOKUP(B202,'Listado de precios'!$A$5:$C$184,3,0)</f>
        <v>895.71749999999997</v>
      </c>
      <c r="F202" s="2">
        <f t="shared" si="19"/>
        <v>1791.4349999999999</v>
      </c>
    </row>
    <row r="203" spans="1:6" x14ac:dyDescent="0.2">
      <c r="A203" s="2">
        <f t="shared" si="18"/>
        <v>11.229999999999995</v>
      </c>
      <c r="B203" s="2" t="s">
        <v>177</v>
      </c>
      <c r="C203" s="2" t="s">
        <v>2</v>
      </c>
      <c r="D203" s="2">
        <v>3</v>
      </c>
      <c r="E203" s="2">
        <f>VLOOKUP(B203,'Listado de precios'!$A$5:$C$184,3,0)</f>
        <v>1550</v>
      </c>
      <c r="F203" s="2">
        <f t="shared" si="19"/>
        <v>4650</v>
      </c>
    </row>
    <row r="204" spans="1:6" x14ac:dyDescent="0.2">
      <c r="A204" s="2">
        <f t="shared" si="18"/>
        <v>11.239999999999995</v>
      </c>
      <c r="B204" s="2" t="s">
        <v>37</v>
      </c>
      <c r="C204" s="2" t="s">
        <v>38</v>
      </c>
      <c r="D204" s="2">
        <v>3.3899999999999998E-3</v>
      </c>
      <c r="E204" s="2">
        <f>VLOOKUP(B204,'Listado de precios'!$A$5:$C$184,3,0)</f>
        <v>56900</v>
      </c>
      <c r="F204" s="2">
        <f t="shared" si="19"/>
        <v>192.89099999999999</v>
      </c>
    </row>
    <row r="205" spans="1:6" x14ac:dyDescent="0.2">
      <c r="A205" s="2">
        <f t="shared" si="18"/>
        <v>11.249999999999995</v>
      </c>
      <c r="B205" s="2" t="s">
        <v>53</v>
      </c>
      <c r="C205" s="2" t="s">
        <v>2</v>
      </c>
      <c r="D205" s="2">
        <v>0.01</v>
      </c>
      <c r="E205" s="2">
        <f>VLOOKUP(B205,'Listado de precios'!$A$5:$C$184,3,0)</f>
        <v>27900</v>
      </c>
      <c r="F205" s="2">
        <f t="shared" si="19"/>
        <v>279</v>
      </c>
    </row>
    <row r="206" spans="1:6" x14ac:dyDescent="0.2">
      <c r="A206" s="2">
        <f t="shared" si="18"/>
        <v>11.259999999999994</v>
      </c>
      <c r="B206" s="2" t="s">
        <v>146</v>
      </c>
      <c r="C206" s="2" t="s">
        <v>2</v>
      </c>
      <c r="D206" s="2">
        <v>1</v>
      </c>
      <c r="E206" s="2">
        <f>VLOOKUP(B206,'Listado de precios'!$A$5:$C$184,3,0)</f>
        <v>10000</v>
      </c>
      <c r="F206" s="2">
        <f t="shared" si="19"/>
        <v>10000</v>
      </c>
    </row>
    <row r="207" spans="1:6" x14ac:dyDescent="0.2">
      <c r="A207" s="2">
        <f t="shared" si="18"/>
        <v>11.269999999999994</v>
      </c>
      <c r="B207" s="2" t="s">
        <v>147</v>
      </c>
      <c r="C207" s="2" t="s">
        <v>2</v>
      </c>
      <c r="D207" s="2">
        <v>1</v>
      </c>
      <c r="E207" s="2">
        <f>VLOOKUP(B207,'Listado de precios'!$A$5:$C$184,3,0)</f>
        <v>6000</v>
      </c>
      <c r="F207" s="2">
        <f t="shared" si="19"/>
        <v>6000</v>
      </c>
    </row>
    <row r="208" spans="1:6" x14ac:dyDescent="0.2">
      <c r="E208" s="2" t="s">
        <v>87</v>
      </c>
      <c r="F208" s="2">
        <f>SUM(F181:F207)</f>
        <v>1174640.2634266666</v>
      </c>
    </row>
    <row r="210" spans="1:6" x14ac:dyDescent="0.2">
      <c r="A210" s="2" t="s">
        <v>10</v>
      </c>
      <c r="B210" s="2" t="s">
        <v>207</v>
      </c>
    </row>
    <row r="211" spans="1:6" x14ac:dyDescent="0.2">
      <c r="A211" s="2">
        <v>12</v>
      </c>
      <c r="B211" s="2" t="s">
        <v>15</v>
      </c>
    </row>
    <row r="212" spans="1:6" x14ac:dyDescent="0.2">
      <c r="A212" s="2">
        <f t="shared" ref="A212:A238" si="20">A211+0.01</f>
        <v>12.01</v>
      </c>
      <c r="B212" s="2" t="s">
        <v>30</v>
      </c>
      <c r="C212" s="2" t="s">
        <v>2</v>
      </c>
      <c r="D212" s="2">
        <v>1</v>
      </c>
      <c r="E212" s="2">
        <f>VLOOKUP(B212,'Listado de precios'!$A$5:$C$184,3,0)</f>
        <v>86580</v>
      </c>
      <c r="F212" s="2">
        <f t="shared" ref="F212:F236" si="21">D212*E212</f>
        <v>86580</v>
      </c>
    </row>
    <row r="213" spans="1:6" x14ac:dyDescent="0.2">
      <c r="A213" s="2">
        <f t="shared" si="20"/>
        <v>12.02</v>
      </c>
      <c r="B213" s="2" t="s">
        <v>54</v>
      </c>
      <c r="C213" s="2" t="s">
        <v>2</v>
      </c>
      <c r="D213" s="2">
        <v>1</v>
      </c>
      <c r="E213" s="2">
        <f>VLOOKUP(B213,'Listado de precios'!$A$5:$C$184,3,0)</f>
        <v>8560</v>
      </c>
      <c r="F213" s="2">
        <f t="shared" si="21"/>
        <v>8560</v>
      </c>
    </row>
    <row r="214" spans="1:6" x14ac:dyDescent="0.2">
      <c r="A214" s="2">
        <f t="shared" si="20"/>
        <v>12.03</v>
      </c>
      <c r="B214" s="2" t="s">
        <v>79</v>
      </c>
      <c r="C214" s="2" t="s">
        <v>1</v>
      </c>
      <c r="D214" s="2">
        <v>37</v>
      </c>
      <c r="E214" s="2">
        <f>VLOOKUP(B214,'Listado de precios'!$A$5:$C$184,3,0)</f>
        <v>4659</v>
      </c>
      <c r="F214" s="2">
        <f t="shared" si="21"/>
        <v>172383</v>
      </c>
    </row>
    <row r="215" spans="1:6" x14ac:dyDescent="0.2">
      <c r="A215" s="2">
        <f t="shared" si="20"/>
        <v>12.04</v>
      </c>
      <c r="B215" s="2" t="s">
        <v>129</v>
      </c>
      <c r="C215" s="2" t="s">
        <v>2</v>
      </c>
      <c r="D215" s="2">
        <f>D214</f>
        <v>37</v>
      </c>
      <c r="E215" s="2">
        <f>VLOOKUP(B215,'Listado de precios'!$A$5:$C$184,3,0)</f>
        <v>2167</v>
      </c>
      <c r="F215" s="2">
        <f t="shared" si="21"/>
        <v>80179</v>
      </c>
    </row>
    <row r="216" spans="1:6" x14ac:dyDescent="0.2">
      <c r="A216" s="2">
        <f t="shared" si="20"/>
        <v>12.049999999999999</v>
      </c>
      <c r="B216" s="2" t="s">
        <v>52</v>
      </c>
      <c r="C216" s="2" t="s">
        <v>2</v>
      </c>
      <c r="D216" s="2">
        <v>37</v>
      </c>
      <c r="E216" s="2">
        <f>VLOOKUP(B216,'Listado de precios'!$A$5:$C$184,3,0)</f>
        <v>165</v>
      </c>
      <c r="F216" s="2">
        <f t="shared" si="21"/>
        <v>6105</v>
      </c>
    </row>
    <row r="217" spans="1:6" x14ac:dyDescent="0.2">
      <c r="A217" s="2">
        <f t="shared" si="20"/>
        <v>12.059999999999999</v>
      </c>
      <c r="B217" s="2" t="s">
        <v>77</v>
      </c>
      <c r="C217" s="2" t="s">
        <v>1</v>
      </c>
      <c r="D217" s="2">
        <v>2</v>
      </c>
      <c r="E217" s="2">
        <f>VLOOKUP(B217,'Listado de precios'!$A$5:$C$184,3,0)</f>
        <v>9946</v>
      </c>
      <c r="F217" s="2">
        <f t="shared" si="21"/>
        <v>19892</v>
      </c>
    </row>
    <row r="218" spans="1:6" x14ac:dyDescent="0.2">
      <c r="A218" s="2">
        <f t="shared" si="20"/>
        <v>12.069999999999999</v>
      </c>
      <c r="B218" s="2" t="s">
        <v>150</v>
      </c>
      <c r="C218" s="2" t="s">
        <v>1</v>
      </c>
      <c r="D218" s="2">
        <v>8</v>
      </c>
      <c r="E218" s="2">
        <f>VLOOKUP(B218,'Listado de precios'!$A$5:$C$184,3,0)</f>
        <v>880</v>
      </c>
      <c r="F218" s="2">
        <f t="shared" si="21"/>
        <v>7040</v>
      </c>
    </row>
    <row r="219" spans="1:6" x14ac:dyDescent="0.2">
      <c r="A219" s="2">
        <f t="shared" si="20"/>
        <v>12.079999999999998</v>
      </c>
      <c r="B219" s="2" t="s">
        <v>127</v>
      </c>
      <c r="C219" s="2" t="s">
        <v>2</v>
      </c>
      <c r="D219" s="2">
        <f>D217</f>
        <v>2</v>
      </c>
      <c r="E219" s="2">
        <f>VLOOKUP(B219,'Listado de precios'!$A$5:$C$184,3,0)</f>
        <v>4333</v>
      </c>
      <c r="F219" s="2">
        <f t="shared" si="21"/>
        <v>8666</v>
      </c>
    </row>
    <row r="220" spans="1:6" x14ac:dyDescent="0.2">
      <c r="A220" s="2">
        <f t="shared" si="20"/>
        <v>12.089999999999998</v>
      </c>
      <c r="B220" s="2" t="s">
        <v>131</v>
      </c>
      <c r="C220" s="2" t="s">
        <v>2</v>
      </c>
      <c r="D220" s="2">
        <f>D218</f>
        <v>8</v>
      </c>
      <c r="E220" s="2">
        <f>VLOOKUP(B220,'Listado de precios'!$A$5:$C$184,3,0)</f>
        <v>2167</v>
      </c>
      <c r="F220" s="2">
        <f t="shared" si="21"/>
        <v>17336</v>
      </c>
    </row>
    <row r="221" spans="1:6" x14ac:dyDescent="0.2">
      <c r="A221" s="2">
        <f t="shared" si="20"/>
        <v>12.099999999999998</v>
      </c>
      <c r="B221" s="2" t="s">
        <v>0</v>
      </c>
      <c r="C221" s="2" t="s">
        <v>1</v>
      </c>
      <c r="D221" s="2">
        <v>19</v>
      </c>
      <c r="E221" s="2">
        <f>VLOOKUP(B221,'Listado de precios'!$A$5:$C$184,3,0)</f>
        <v>600</v>
      </c>
      <c r="F221" s="2">
        <f t="shared" si="21"/>
        <v>11400</v>
      </c>
    </row>
    <row r="222" spans="1:6" x14ac:dyDescent="0.2">
      <c r="A222" s="2">
        <f t="shared" si="20"/>
        <v>12.109999999999998</v>
      </c>
      <c r="B222" s="2" t="s">
        <v>32</v>
      </c>
      <c r="C222" s="2" t="s">
        <v>2</v>
      </c>
      <c r="D222" s="2">
        <v>1</v>
      </c>
      <c r="E222" s="2">
        <f>VLOOKUP(B222,'Listado de precios'!$A$5:$C$184,3,0)</f>
        <v>31887.542999999998</v>
      </c>
      <c r="F222" s="2">
        <f t="shared" si="21"/>
        <v>31887.542999999998</v>
      </c>
    </row>
    <row r="223" spans="1:6" x14ac:dyDescent="0.2">
      <c r="A223" s="2">
        <f t="shared" si="20"/>
        <v>12.119999999999997</v>
      </c>
      <c r="B223" s="2" t="s">
        <v>194</v>
      </c>
      <c r="C223" s="2" t="s">
        <v>1</v>
      </c>
      <c r="D223" s="2">
        <v>30</v>
      </c>
      <c r="E223" s="2">
        <f>VLOOKUP(B223,'Listado de precios'!$A$5:$C$184,3,0)</f>
        <v>1900</v>
      </c>
      <c r="F223" s="2">
        <f t="shared" si="21"/>
        <v>57000</v>
      </c>
    </row>
    <row r="224" spans="1:6" x14ac:dyDescent="0.2">
      <c r="A224" s="2">
        <f t="shared" si="20"/>
        <v>12.129999999999997</v>
      </c>
      <c r="B224" s="2" t="s">
        <v>181</v>
      </c>
      <c r="C224" s="2" t="s">
        <v>2</v>
      </c>
      <c r="D224" s="2">
        <f>D223</f>
        <v>30</v>
      </c>
      <c r="E224" s="2">
        <f>VLOOKUP(B224,'Listado de precios'!$A$5:$C$184,3,0)</f>
        <v>400</v>
      </c>
      <c r="F224" s="2">
        <f t="shared" si="21"/>
        <v>12000</v>
      </c>
    </row>
    <row r="225" spans="1:6" x14ac:dyDescent="0.2">
      <c r="A225" s="2">
        <f t="shared" si="20"/>
        <v>12.139999999999997</v>
      </c>
      <c r="B225" s="2" t="s">
        <v>179</v>
      </c>
      <c r="C225" s="2" t="s">
        <v>2</v>
      </c>
      <c r="D225" s="2">
        <v>2</v>
      </c>
      <c r="E225" s="2">
        <f>VLOOKUP(B225,'Listado de precios'!$A$5:$C$184,3,0)</f>
        <v>21850</v>
      </c>
      <c r="F225" s="2">
        <f t="shared" si="21"/>
        <v>43700</v>
      </c>
    </row>
    <row r="226" spans="1:6" x14ac:dyDescent="0.2">
      <c r="A226" s="2">
        <f t="shared" si="20"/>
        <v>12.149999999999997</v>
      </c>
      <c r="B226" s="2" t="s">
        <v>178</v>
      </c>
      <c r="C226" s="2" t="s">
        <v>2</v>
      </c>
      <c r="D226" s="2">
        <f>D225</f>
        <v>2</v>
      </c>
      <c r="E226" s="2">
        <f>VLOOKUP(B226,'Listado de precios'!$A$5:$C$184,3,0)</f>
        <v>6000</v>
      </c>
      <c r="F226" s="2">
        <f t="shared" si="21"/>
        <v>12000</v>
      </c>
    </row>
    <row r="227" spans="1:6" x14ac:dyDescent="0.2">
      <c r="A227" s="2">
        <f t="shared" si="20"/>
        <v>12.159999999999997</v>
      </c>
      <c r="B227" s="2" t="s">
        <v>180</v>
      </c>
      <c r="C227" s="2" t="s">
        <v>2</v>
      </c>
      <c r="D227" s="2">
        <v>1</v>
      </c>
      <c r="E227" s="2">
        <f>VLOOKUP(B227,'Listado de precios'!$A$5:$C$184,3,0)</f>
        <v>28000</v>
      </c>
      <c r="F227" s="2">
        <f t="shared" si="21"/>
        <v>28000</v>
      </c>
    </row>
    <row r="228" spans="1:6" x14ac:dyDescent="0.2">
      <c r="A228" s="2">
        <f t="shared" si="20"/>
        <v>12.169999999999996</v>
      </c>
      <c r="B228" s="2" t="s">
        <v>85</v>
      </c>
      <c r="C228" s="2" t="s">
        <v>2</v>
      </c>
      <c r="D228" s="2">
        <v>1</v>
      </c>
      <c r="E228" s="2">
        <f>VLOOKUP(B228,'Listado de precios'!$A$5:$C$184,3,0)</f>
        <v>2316.6666666666665</v>
      </c>
      <c r="F228" s="2">
        <f t="shared" si="21"/>
        <v>2316.6666666666665</v>
      </c>
    </row>
    <row r="229" spans="1:6" x14ac:dyDescent="0.2">
      <c r="A229" s="2">
        <f t="shared" si="20"/>
        <v>12.179999999999996</v>
      </c>
      <c r="B229" s="2" t="s">
        <v>41</v>
      </c>
      <c r="C229" s="2" t="s">
        <v>2</v>
      </c>
      <c r="D229" s="2">
        <v>2</v>
      </c>
      <c r="E229" s="2">
        <f>VLOOKUP(B229,'Listado de precios'!$A$5:$C$184,3,0)</f>
        <v>1100</v>
      </c>
      <c r="F229" s="2">
        <f t="shared" si="21"/>
        <v>2200</v>
      </c>
    </row>
    <row r="230" spans="1:6" x14ac:dyDescent="0.2">
      <c r="A230" s="2">
        <f t="shared" si="20"/>
        <v>12.189999999999996</v>
      </c>
      <c r="B230" s="2" t="s">
        <v>69</v>
      </c>
      <c r="C230" s="2" t="s">
        <v>2</v>
      </c>
      <c r="D230" s="2">
        <v>2</v>
      </c>
      <c r="E230" s="2">
        <f>VLOOKUP(B230,'Listado de precios'!$A$5:$C$184,3,0)</f>
        <v>4400</v>
      </c>
      <c r="F230" s="2">
        <f t="shared" si="21"/>
        <v>8800</v>
      </c>
    </row>
    <row r="231" spans="1:6" x14ac:dyDescent="0.2">
      <c r="A231" s="2">
        <f t="shared" si="20"/>
        <v>12.199999999999996</v>
      </c>
      <c r="B231" s="2" t="s">
        <v>62</v>
      </c>
      <c r="C231" s="2" t="s">
        <v>2</v>
      </c>
      <c r="D231" s="2">
        <f>D230</f>
        <v>2</v>
      </c>
      <c r="E231" s="2">
        <f>VLOOKUP(B231,'Listado de precios'!$A$5:$C$184,3,0)</f>
        <v>12840</v>
      </c>
      <c r="F231" s="2">
        <f t="shared" si="21"/>
        <v>25680</v>
      </c>
    </row>
    <row r="232" spans="1:6" x14ac:dyDescent="0.2">
      <c r="A232" s="2">
        <f t="shared" si="20"/>
        <v>12.209999999999996</v>
      </c>
      <c r="B232" s="2" t="s">
        <v>22</v>
      </c>
      <c r="C232" s="2" t="s">
        <v>1</v>
      </c>
      <c r="D232" s="2">
        <v>34</v>
      </c>
      <c r="E232" s="2">
        <f>VLOOKUP(B232,'Listado de precios'!$A$5:$C$184,3,0)</f>
        <v>1076.0159999999998</v>
      </c>
      <c r="F232" s="2">
        <f t="shared" si="21"/>
        <v>36584.543999999994</v>
      </c>
    </row>
    <row r="233" spans="1:6" x14ac:dyDescent="0.2">
      <c r="A233" s="2">
        <f t="shared" si="20"/>
        <v>12.219999999999995</v>
      </c>
      <c r="B233" s="2" t="s">
        <v>71</v>
      </c>
      <c r="C233" s="2" t="s">
        <v>2</v>
      </c>
      <c r="D233" s="2">
        <v>1</v>
      </c>
      <c r="E233" s="2">
        <f>VLOOKUP(B233,'Listado de precios'!$A$5:$C$184,3,0)</f>
        <v>15000</v>
      </c>
      <c r="F233" s="2">
        <f t="shared" si="21"/>
        <v>15000</v>
      </c>
    </row>
    <row r="234" spans="1:6" x14ac:dyDescent="0.2">
      <c r="A234" s="2">
        <f t="shared" si="20"/>
        <v>12.229999999999995</v>
      </c>
      <c r="B234" s="2" t="s">
        <v>64</v>
      </c>
      <c r="C234" s="2" t="s">
        <v>2</v>
      </c>
      <c r="D234" s="2">
        <v>1</v>
      </c>
      <c r="E234" s="2">
        <f>VLOOKUP(B234,'Listado de precios'!$A$5:$C$184,3,0)</f>
        <v>12840</v>
      </c>
      <c r="F234" s="2">
        <f t="shared" si="21"/>
        <v>12840</v>
      </c>
    </row>
    <row r="235" spans="1:6" x14ac:dyDescent="0.2">
      <c r="A235" s="2">
        <f t="shared" si="20"/>
        <v>12.239999999999995</v>
      </c>
      <c r="B235" s="2" t="s">
        <v>28</v>
      </c>
      <c r="C235" s="2" t="s">
        <v>1</v>
      </c>
      <c r="D235" s="2">
        <v>2</v>
      </c>
      <c r="E235" s="2">
        <f>VLOOKUP(B235,'Listado de precios'!$A$5:$C$184,3,0)</f>
        <v>938.71194000000003</v>
      </c>
      <c r="F235" s="2">
        <f t="shared" si="21"/>
        <v>1877.4238800000001</v>
      </c>
    </row>
    <row r="236" spans="1:6" x14ac:dyDescent="0.2">
      <c r="A236" s="2">
        <f t="shared" si="20"/>
        <v>12.249999999999995</v>
      </c>
      <c r="B236" s="2" t="s">
        <v>177</v>
      </c>
      <c r="C236" s="2" t="s">
        <v>2</v>
      </c>
      <c r="D236" s="2">
        <v>3</v>
      </c>
      <c r="E236" s="2">
        <f>VLOOKUP(B236,'Listado de precios'!$A$5:$C$184,3,0)</f>
        <v>1550</v>
      </c>
      <c r="F236" s="2">
        <f t="shared" si="21"/>
        <v>4650</v>
      </c>
    </row>
    <row r="237" spans="1:6" x14ac:dyDescent="0.2">
      <c r="A237" s="2">
        <f t="shared" si="20"/>
        <v>12.259999999999994</v>
      </c>
      <c r="B237" s="2" t="s">
        <v>146</v>
      </c>
      <c r="C237" s="2" t="s">
        <v>2</v>
      </c>
      <c r="D237" s="2">
        <v>1</v>
      </c>
      <c r="E237" s="2">
        <f>VLOOKUP(B237,'Listado de precios'!$A$5:$C$184,3,0)</f>
        <v>10000</v>
      </c>
      <c r="F237" s="2">
        <f>E237*D237</f>
        <v>10000</v>
      </c>
    </row>
    <row r="238" spans="1:6" x14ac:dyDescent="0.2">
      <c r="A238" s="2">
        <f t="shared" si="20"/>
        <v>12.269999999999994</v>
      </c>
      <c r="B238" s="2" t="s">
        <v>147</v>
      </c>
      <c r="C238" s="2" t="s">
        <v>2</v>
      </c>
      <c r="D238" s="2">
        <v>1</v>
      </c>
      <c r="E238" s="2">
        <f>VLOOKUP(B238,'Listado de precios'!$A$5:$C$184,3,0)</f>
        <v>6000</v>
      </c>
      <c r="F238" s="2">
        <f>E238*D238</f>
        <v>6000</v>
      </c>
    </row>
    <row r="239" spans="1:6" x14ac:dyDescent="0.2">
      <c r="E239" s="2" t="s">
        <v>87</v>
      </c>
      <c r="F239" s="2">
        <f>SUM(F212:F238)</f>
        <v>728677.1775466667</v>
      </c>
    </row>
    <row r="240" spans="1:6" x14ac:dyDescent="0.2">
      <c r="A240" s="2" t="s">
        <v>10</v>
      </c>
      <c r="B240" s="2" t="s">
        <v>206</v>
      </c>
    </row>
    <row r="241" spans="1:6" x14ac:dyDescent="0.2">
      <c r="A241" s="2">
        <v>13</v>
      </c>
      <c r="B241" s="2" t="s">
        <v>15</v>
      </c>
    </row>
    <row r="242" spans="1:6" x14ac:dyDescent="0.2">
      <c r="A242" s="2">
        <f t="shared" ref="A242:A268" si="22">A241+0.01</f>
        <v>13.01</v>
      </c>
      <c r="B242" s="2" t="s">
        <v>30</v>
      </c>
      <c r="C242" s="2" t="s">
        <v>2</v>
      </c>
      <c r="D242" s="2">
        <v>1</v>
      </c>
      <c r="E242" s="2">
        <f>VLOOKUP(B242,'Listado de precios'!$A$5:$C$184,3,0)</f>
        <v>86580</v>
      </c>
      <c r="F242" s="2">
        <f t="shared" ref="F242:F266" si="23">D242*E242</f>
        <v>86580</v>
      </c>
    </row>
    <row r="243" spans="1:6" x14ac:dyDescent="0.2">
      <c r="A243" s="2">
        <f t="shared" si="22"/>
        <v>13.02</v>
      </c>
      <c r="B243" s="2" t="s">
        <v>54</v>
      </c>
      <c r="C243" s="2" t="s">
        <v>2</v>
      </c>
      <c r="D243" s="2">
        <v>1</v>
      </c>
      <c r="E243" s="2">
        <f>VLOOKUP(B243,'Listado de precios'!$A$5:$C$184,3,0)</f>
        <v>8560</v>
      </c>
      <c r="F243" s="2">
        <f t="shared" si="23"/>
        <v>8560</v>
      </c>
    </row>
    <row r="244" spans="1:6" x14ac:dyDescent="0.2">
      <c r="A244" s="2">
        <f t="shared" si="22"/>
        <v>13.03</v>
      </c>
      <c r="B244" s="2" t="s">
        <v>150</v>
      </c>
      <c r="C244" s="2" t="s">
        <v>1</v>
      </c>
      <c r="D244" s="2">
        <v>2.5</v>
      </c>
      <c r="E244" s="2">
        <f>VLOOKUP(B244,'Listado de precios'!$A$5:$C$184,3,0)</f>
        <v>880</v>
      </c>
      <c r="F244" s="2">
        <f t="shared" si="23"/>
        <v>2200</v>
      </c>
    </row>
    <row r="245" spans="1:6" x14ac:dyDescent="0.2">
      <c r="A245" s="2">
        <f t="shared" si="22"/>
        <v>13.04</v>
      </c>
      <c r="B245" s="2" t="s">
        <v>79</v>
      </c>
      <c r="C245" s="2" t="s">
        <v>1</v>
      </c>
      <c r="D245" s="2">
        <v>45</v>
      </c>
      <c r="E245" s="2">
        <f>VLOOKUP(B245,'Listado de precios'!$A$5:$C$184,3,0)</f>
        <v>4659</v>
      </c>
      <c r="F245" s="2">
        <f t="shared" si="23"/>
        <v>209655</v>
      </c>
    </row>
    <row r="246" spans="1:6" x14ac:dyDescent="0.2">
      <c r="A246" s="2">
        <f t="shared" si="22"/>
        <v>13.049999999999999</v>
      </c>
      <c r="B246" s="2" t="s">
        <v>131</v>
      </c>
      <c r="C246" s="2" t="s">
        <v>2</v>
      </c>
      <c r="D246" s="2">
        <f>D244</f>
        <v>2.5</v>
      </c>
      <c r="E246" s="2">
        <f>VLOOKUP(B246,'Listado de precios'!$A$5:$C$184,3,0)</f>
        <v>2167</v>
      </c>
      <c r="F246" s="2">
        <f t="shared" si="23"/>
        <v>5417.5</v>
      </c>
    </row>
    <row r="247" spans="1:6" x14ac:dyDescent="0.2">
      <c r="A247" s="2">
        <f t="shared" si="22"/>
        <v>13.059999999999999</v>
      </c>
      <c r="B247" s="2" t="s">
        <v>129</v>
      </c>
      <c r="C247" s="2" t="s">
        <v>2</v>
      </c>
      <c r="D247" s="2">
        <f>D245</f>
        <v>45</v>
      </c>
      <c r="E247" s="2">
        <f>VLOOKUP(B247,'Listado de precios'!$A$5:$C$184,3,0)</f>
        <v>2167</v>
      </c>
      <c r="F247" s="2">
        <f t="shared" si="23"/>
        <v>97515</v>
      </c>
    </row>
    <row r="248" spans="1:6" x14ac:dyDescent="0.2">
      <c r="A248" s="2">
        <f t="shared" si="22"/>
        <v>13.069999999999999</v>
      </c>
      <c r="B248" s="2" t="s">
        <v>52</v>
      </c>
      <c r="C248" s="2" t="s">
        <v>2</v>
      </c>
      <c r="D248" s="2">
        <f>D245</f>
        <v>45</v>
      </c>
      <c r="E248" s="2">
        <f>VLOOKUP(B248,'Listado de precios'!$A$5:$C$184,3,0)</f>
        <v>165</v>
      </c>
      <c r="F248" s="2">
        <f t="shared" si="23"/>
        <v>7425</v>
      </c>
    </row>
    <row r="249" spans="1:6" x14ac:dyDescent="0.2">
      <c r="A249" s="2">
        <f t="shared" si="22"/>
        <v>13.079999999999998</v>
      </c>
      <c r="B249" s="2" t="s">
        <v>0</v>
      </c>
      <c r="C249" s="2" t="s">
        <v>1</v>
      </c>
      <c r="D249" s="2">
        <v>8.5</v>
      </c>
      <c r="E249" s="2">
        <f>VLOOKUP(B249,'Listado de precios'!$A$5:$C$184,3,0)</f>
        <v>600</v>
      </c>
      <c r="F249" s="2">
        <f t="shared" si="23"/>
        <v>5100</v>
      </c>
    </row>
    <row r="250" spans="1:6" x14ac:dyDescent="0.2">
      <c r="A250" s="2">
        <f t="shared" si="22"/>
        <v>13.089999999999998</v>
      </c>
      <c r="B250" s="2" t="s">
        <v>32</v>
      </c>
      <c r="C250" s="2" t="s">
        <v>2</v>
      </c>
      <c r="D250" s="2">
        <v>1</v>
      </c>
      <c r="E250" s="2">
        <f>VLOOKUP(B250,'Listado de precios'!$A$5:$C$184,3,0)</f>
        <v>31887.542999999998</v>
      </c>
      <c r="F250" s="2">
        <f t="shared" si="23"/>
        <v>31887.542999999998</v>
      </c>
    </row>
    <row r="251" spans="1:6" x14ac:dyDescent="0.2">
      <c r="A251" s="2">
        <f t="shared" si="22"/>
        <v>13.099999999999998</v>
      </c>
      <c r="B251" s="2" t="s">
        <v>61</v>
      </c>
      <c r="C251" s="2" t="s">
        <v>2</v>
      </c>
      <c r="D251" s="2">
        <v>1</v>
      </c>
      <c r="E251" s="2">
        <f>VLOOKUP(B251,'Listado de precios'!$A$5:$C$184,3,0)</f>
        <v>19260</v>
      </c>
      <c r="F251" s="2">
        <f t="shared" si="23"/>
        <v>19260</v>
      </c>
    </row>
    <row r="252" spans="1:6" x14ac:dyDescent="0.2">
      <c r="A252" s="2">
        <f t="shared" si="22"/>
        <v>13.109999999999998</v>
      </c>
      <c r="B252" s="2" t="s">
        <v>194</v>
      </c>
      <c r="C252" s="2" t="s">
        <v>1</v>
      </c>
      <c r="D252" s="2">
        <v>47</v>
      </c>
      <c r="E252" s="2">
        <f>VLOOKUP(B252,'Listado de precios'!$A$5:$C$184,3,0)</f>
        <v>1900</v>
      </c>
      <c r="F252" s="2">
        <f t="shared" si="23"/>
        <v>89300</v>
      </c>
    </row>
    <row r="253" spans="1:6" x14ac:dyDescent="0.2">
      <c r="A253" s="2">
        <f t="shared" si="22"/>
        <v>13.119999999999997</v>
      </c>
      <c r="B253" s="2" t="s">
        <v>181</v>
      </c>
      <c r="C253" s="2" t="s">
        <v>2</v>
      </c>
      <c r="D253" s="2">
        <f>D252</f>
        <v>47</v>
      </c>
      <c r="E253" s="2">
        <f>VLOOKUP(B253,'Listado de precios'!$A$5:$C$184,3,0)</f>
        <v>400</v>
      </c>
      <c r="F253" s="2">
        <f t="shared" si="23"/>
        <v>18800</v>
      </c>
    </row>
    <row r="254" spans="1:6" x14ac:dyDescent="0.2">
      <c r="A254" s="2">
        <f t="shared" si="22"/>
        <v>13.129999999999997</v>
      </c>
      <c r="B254" s="2" t="s">
        <v>179</v>
      </c>
      <c r="C254" s="2" t="s">
        <v>2</v>
      </c>
      <c r="D254" s="2">
        <v>2</v>
      </c>
      <c r="E254" s="2">
        <f>VLOOKUP(B254,'Listado de precios'!$A$5:$C$184,3,0)</f>
        <v>21850</v>
      </c>
      <c r="F254" s="2">
        <f t="shared" si="23"/>
        <v>43700</v>
      </c>
    </row>
    <row r="255" spans="1:6" x14ac:dyDescent="0.2">
      <c r="A255" s="2">
        <f t="shared" si="22"/>
        <v>13.139999999999997</v>
      </c>
      <c r="B255" s="2" t="s">
        <v>178</v>
      </c>
      <c r="C255" s="2" t="s">
        <v>2</v>
      </c>
      <c r="D255" s="2">
        <f>D254</f>
        <v>2</v>
      </c>
      <c r="E255" s="2">
        <f>VLOOKUP(B255,'Listado de precios'!$A$5:$C$184,3,0)</f>
        <v>6000</v>
      </c>
      <c r="F255" s="2">
        <f t="shared" si="23"/>
        <v>12000</v>
      </c>
    </row>
    <row r="256" spans="1:6" x14ac:dyDescent="0.2">
      <c r="A256" s="2">
        <f t="shared" si="22"/>
        <v>13.149999999999997</v>
      </c>
      <c r="B256" s="2" t="s">
        <v>180</v>
      </c>
      <c r="C256" s="2" t="s">
        <v>2</v>
      </c>
      <c r="D256" s="2">
        <v>1</v>
      </c>
      <c r="E256" s="2">
        <f>VLOOKUP(B256,'Listado de precios'!$A$5:$C$184,3,0)</f>
        <v>28000</v>
      </c>
      <c r="F256" s="2">
        <f t="shared" si="23"/>
        <v>28000</v>
      </c>
    </row>
    <row r="257" spans="1:6" x14ac:dyDescent="0.2">
      <c r="A257" s="2">
        <f t="shared" si="22"/>
        <v>13.159999999999997</v>
      </c>
      <c r="B257" s="2" t="s">
        <v>85</v>
      </c>
      <c r="C257" s="2" t="s">
        <v>2</v>
      </c>
      <c r="D257" s="2">
        <v>1</v>
      </c>
      <c r="E257" s="2">
        <f>VLOOKUP(B257,'Listado de precios'!$A$5:$C$184,3,0)</f>
        <v>2316.6666666666665</v>
      </c>
      <c r="F257" s="2">
        <f t="shared" si="23"/>
        <v>2316.6666666666665</v>
      </c>
    </row>
    <row r="258" spans="1:6" x14ac:dyDescent="0.2">
      <c r="A258" s="2">
        <f t="shared" si="22"/>
        <v>13.169999999999996</v>
      </c>
      <c r="B258" s="2" t="s">
        <v>41</v>
      </c>
      <c r="C258" s="2" t="s">
        <v>2</v>
      </c>
      <c r="D258" s="2">
        <v>2</v>
      </c>
      <c r="E258" s="2">
        <f>VLOOKUP(B258,'Listado de precios'!$A$5:$C$184,3,0)</f>
        <v>1100</v>
      </c>
      <c r="F258" s="2">
        <f t="shared" si="23"/>
        <v>2200</v>
      </c>
    </row>
    <row r="259" spans="1:6" x14ac:dyDescent="0.2">
      <c r="A259" s="2">
        <f t="shared" si="22"/>
        <v>13.179999999999996</v>
      </c>
      <c r="B259" s="2" t="s">
        <v>69</v>
      </c>
      <c r="C259" s="2" t="s">
        <v>2</v>
      </c>
      <c r="D259" s="2">
        <v>2</v>
      </c>
      <c r="E259" s="2">
        <f>VLOOKUP(B259,'Listado de precios'!$A$5:$C$184,3,0)</f>
        <v>4400</v>
      </c>
      <c r="F259" s="2">
        <f t="shared" si="23"/>
        <v>8800</v>
      </c>
    </row>
    <row r="260" spans="1:6" x14ac:dyDescent="0.2">
      <c r="A260" s="2">
        <f t="shared" si="22"/>
        <v>13.189999999999996</v>
      </c>
      <c r="B260" s="2" t="s">
        <v>62</v>
      </c>
      <c r="C260" s="2" t="s">
        <v>2</v>
      </c>
      <c r="D260" s="2">
        <f>D259</f>
        <v>2</v>
      </c>
      <c r="E260" s="2">
        <f>VLOOKUP(B260,'Listado de precios'!$A$5:$C$184,3,0)</f>
        <v>12840</v>
      </c>
      <c r="F260" s="2">
        <f t="shared" si="23"/>
        <v>25680</v>
      </c>
    </row>
    <row r="261" spans="1:6" x14ac:dyDescent="0.2">
      <c r="A261" s="2">
        <f t="shared" si="22"/>
        <v>13.199999999999996</v>
      </c>
      <c r="B261" s="2" t="s">
        <v>22</v>
      </c>
      <c r="C261" s="2" t="s">
        <v>1</v>
      </c>
      <c r="D261" s="2">
        <v>67</v>
      </c>
      <c r="E261" s="2">
        <f>VLOOKUP(B261,'Listado de precios'!$A$5:$C$184,3,0)</f>
        <v>1076.0159999999998</v>
      </c>
      <c r="F261" s="2">
        <f t="shared" si="23"/>
        <v>72093.071999999986</v>
      </c>
    </row>
    <row r="262" spans="1:6" x14ac:dyDescent="0.2">
      <c r="A262" s="2">
        <f t="shared" si="22"/>
        <v>13.209999999999996</v>
      </c>
      <c r="B262" s="2" t="s">
        <v>71</v>
      </c>
      <c r="C262" s="2" t="s">
        <v>2</v>
      </c>
      <c r="D262" s="2">
        <v>1</v>
      </c>
      <c r="E262" s="2">
        <f>VLOOKUP(B262,'Listado de precios'!$A$5:$C$184,3,0)</f>
        <v>15000</v>
      </c>
      <c r="F262" s="2">
        <f t="shared" si="23"/>
        <v>15000</v>
      </c>
    </row>
    <row r="263" spans="1:6" x14ac:dyDescent="0.2">
      <c r="A263" s="2">
        <f t="shared" si="22"/>
        <v>13.219999999999995</v>
      </c>
      <c r="B263" s="2" t="s">
        <v>64</v>
      </c>
      <c r="C263" s="2" t="s">
        <v>2</v>
      </c>
      <c r="D263" s="2">
        <v>1</v>
      </c>
      <c r="E263" s="2">
        <f>VLOOKUP(B263,'Listado de precios'!$A$5:$C$184,3,0)</f>
        <v>12840</v>
      </c>
      <c r="F263" s="2">
        <f t="shared" si="23"/>
        <v>12840</v>
      </c>
    </row>
    <row r="264" spans="1:6" x14ac:dyDescent="0.2">
      <c r="A264" s="2">
        <f t="shared" si="22"/>
        <v>13.229999999999995</v>
      </c>
      <c r="B264" s="2" t="s">
        <v>28</v>
      </c>
      <c r="C264" s="2" t="s">
        <v>1</v>
      </c>
      <c r="D264" s="2">
        <v>6</v>
      </c>
      <c r="E264" s="2">
        <f>VLOOKUP(B264,'Listado de precios'!$A$5:$C$184,3,0)</f>
        <v>938.71194000000003</v>
      </c>
      <c r="F264" s="2">
        <f t="shared" si="23"/>
        <v>5632.2716399999999</v>
      </c>
    </row>
    <row r="265" spans="1:6" x14ac:dyDescent="0.2">
      <c r="A265" s="2">
        <f t="shared" si="22"/>
        <v>13.239999999999995</v>
      </c>
      <c r="B265" s="2" t="s">
        <v>37</v>
      </c>
      <c r="C265" s="2" t="s">
        <v>38</v>
      </c>
      <c r="D265" s="2">
        <v>3.3900000000000002E-3</v>
      </c>
      <c r="E265" s="2">
        <f>VLOOKUP(B265,'Listado de precios'!$A$5:$C$184,3,0)</f>
        <v>56900</v>
      </c>
      <c r="F265" s="2">
        <f t="shared" si="23"/>
        <v>192.89100000000002</v>
      </c>
    </row>
    <row r="266" spans="1:6" x14ac:dyDescent="0.2">
      <c r="A266" s="2">
        <f t="shared" si="22"/>
        <v>13.249999999999995</v>
      </c>
      <c r="B266" s="2" t="s">
        <v>53</v>
      </c>
      <c r="C266" s="2" t="s">
        <v>2</v>
      </c>
      <c r="D266" s="2">
        <v>0.01</v>
      </c>
      <c r="E266" s="2">
        <f>VLOOKUP(B266,'Listado de precios'!$A$5:$C$184,3,0)</f>
        <v>27900</v>
      </c>
      <c r="F266" s="2">
        <f t="shared" si="23"/>
        <v>279</v>
      </c>
    </row>
    <row r="267" spans="1:6" x14ac:dyDescent="0.2">
      <c r="A267" s="2">
        <f t="shared" si="22"/>
        <v>13.259999999999994</v>
      </c>
      <c r="B267" s="2" t="s">
        <v>146</v>
      </c>
      <c r="C267" s="2" t="s">
        <v>2</v>
      </c>
      <c r="D267" s="2">
        <v>1</v>
      </c>
      <c r="E267" s="2">
        <f>VLOOKUP(B267,'Listado de precios'!$A$5:$C$184,3,0)</f>
        <v>10000</v>
      </c>
      <c r="F267" s="2">
        <f>E267*D267</f>
        <v>10000</v>
      </c>
    </row>
    <row r="268" spans="1:6" x14ac:dyDescent="0.2">
      <c r="A268" s="2">
        <f t="shared" si="22"/>
        <v>13.269999999999994</v>
      </c>
      <c r="B268" s="2" t="s">
        <v>147</v>
      </c>
      <c r="C268" s="2" t="s">
        <v>2</v>
      </c>
      <c r="D268" s="2">
        <v>1</v>
      </c>
      <c r="E268" s="2">
        <f>VLOOKUP(B268,'Listado de precios'!$A$5:$C$184,3,0)</f>
        <v>6000</v>
      </c>
      <c r="F268" s="2">
        <f>E268*D268</f>
        <v>6000</v>
      </c>
    </row>
    <row r="269" spans="1:6" x14ac:dyDescent="0.2">
      <c r="E269" s="2" t="s">
        <v>87</v>
      </c>
      <c r="F269" s="2">
        <f>SUM(F242:F268)</f>
        <v>826433.94430666673</v>
      </c>
    </row>
  </sheetData>
  <conditionalFormatting sqref="A1:XFD1048576">
    <cfRule type="notContainsBlanks" dxfId="47" priority="1">
      <formula>LEN(TRIM(A1))&gt;0</formula>
    </cfRule>
    <cfRule type="containsBlanks" dxfId="46" priority="2">
      <formula>LEN(TRIM(A1))=0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3"/>
  <sheetViews>
    <sheetView zoomScale="70" zoomScaleNormal="70" workbookViewId="0">
      <selection sqref="A1:XFD1048576"/>
    </sheetView>
  </sheetViews>
  <sheetFormatPr baseColWidth="10" defaultColWidth="11.42578125" defaultRowHeight="12.75" x14ac:dyDescent="0.2"/>
  <cols>
    <col min="1" max="1" width="12" style="2" bestFit="1" customWidth="1"/>
    <col min="2" max="2" width="126.42578125" style="2" bestFit="1" customWidth="1"/>
    <col min="3" max="3" width="8.7109375" style="2" bestFit="1" customWidth="1"/>
    <col min="4" max="4" width="11.5703125" style="2" bestFit="1" customWidth="1"/>
    <col min="5" max="5" width="17.7109375" style="2" bestFit="1" customWidth="1"/>
    <col min="6" max="6" width="14.85546875" style="2" bestFit="1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137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5" si="1">E6*D6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D15" s="2">
        <v>1</v>
      </c>
      <c r="E15" s="2">
        <f>VLOOKUP(B15,'Listado de precios'!$A$5:$C$184,3,0)</f>
        <v>10000</v>
      </c>
      <c r="F15" s="2">
        <f t="shared" si="1"/>
        <v>10000</v>
      </c>
    </row>
    <row r="16" spans="1:6" x14ac:dyDescent="0.2">
      <c r="E16" s="2" t="s">
        <v>87</v>
      </c>
      <c r="F16" s="2">
        <f>SUM(F6:F15)</f>
        <v>52052.987000000001</v>
      </c>
    </row>
    <row r="18" spans="1:6" x14ac:dyDescent="0.2">
      <c r="A18" s="2" t="s">
        <v>10</v>
      </c>
      <c r="B18" s="2" t="s">
        <v>136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66030.293160000001</v>
      </c>
    </row>
    <row r="33" spans="1:6" x14ac:dyDescent="0.2">
      <c r="A33" s="2" t="s">
        <v>10</v>
      </c>
      <c r="B33" s="2" t="s">
        <v>145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 t="shared" ref="A35:A41" si="4"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 t="shared" ref="F35:F41" si="5">D35*E35</f>
        <v>192.89100000000002</v>
      </c>
    </row>
    <row r="36" spans="1:6" x14ac:dyDescent="0.2">
      <c r="A36" s="2">
        <f t="shared" si="4"/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5"/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8</v>
      </c>
      <c r="E37" s="2">
        <f>VLOOKUP(B37,'Listado de precios'!$A$5:$C$184,3,0)</f>
        <v>880</v>
      </c>
      <c r="F37" s="2">
        <f t="shared" si="5"/>
        <v>7040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f>D37</f>
        <v>8</v>
      </c>
      <c r="E38" s="2">
        <f>VLOOKUP(B38,'Listado de precios'!$A$5:$C$184,3,0)</f>
        <v>2167</v>
      </c>
      <c r="F38" s="2">
        <f t="shared" si="5"/>
        <v>17336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177</v>
      </c>
      <c r="C40" s="2" t="s">
        <v>2</v>
      </c>
      <c r="D40" s="2">
        <v>1</v>
      </c>
      <c r="E40" s="2">
        <f>VLOOKUP(B40,'Listado de precios'!$A$5:$C$184,3,0)</f>
        <v>1550</v>
      </c>
      <c r="F40" s="2">
        <f t="shared" si="5"/>
        <v>1550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40227.891000000003</v>
      </c>
    </row>
    <row r="44" spans="1:6" x14ac:dyDescent="0.2">
      <c r="A44" s="2" t="s">
        <v>10</v>
      </c>
      <c r="B44" s="2" t="s">
        <v>140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f t="shared" ref="A46:A55" si="6">A45+0.01</f>
        <v>4.01</v>
      </c>
      <c r="B46" s="2" t="s">
        <v>37</v>
      </c>
      <c r="C46" s="2" t="s">
        <v>38</v>
      </c>
      <c r="D46" s="2">
        <v>3.3900000000000002E-3</v>
      </c>
      <c r="E46" s="2">
        <f>VLOOKUP(B46,'Listado de precios'!$A$5:$C$184,3,0)</f>
        <v>56900</v>
      </c>
      <c r="F46" s="2">
        <f t="shared" ref="F46:F55" si="7">E46*D46</f>
        <v>192.89100000000002</v>
      </c>
    </row>
    <row r="47" spans="1:6" x14ac:dyDescent="0.2">
      <c r="A47" s="2">
        <f t="shared" si="6"/>
        <v>4.0199999999999996</v>
      </c>
      <c r="B47" s="2" t="s">
        <v>53</v>
      </c>
      <c r="C47" s="2" t="s">
        <v>2</v>
      </c>
      <c r="D47" s="2">
        <v>0.01</v>
      </c>
      <c r="E47" s="2">
        <f>VLOOKUP(B47,'Listado de precios'!$A$5:$C$184,3,0)</f>
        <v>27900</v>
      </c>
      <c r="F47" s="2">
        <f t="shared" si="7"/>
        <v>279</v>
      </c>
    </row>
    <row r="48" spans="1:6" x14ac:dyDescent="0.2">
      <c r="A48" s="2">
        <f t="shared" si="6"/>
        <v>4.0299999999999994</v>
      </c>
      <c r="B48" s="2" t="s">
        <v>150</v>
      </c>
      <c r="C48" s="2" t="s">
        <v>1</v>
      </c>
      <c r="D48" s="2">
        <v>5</v>
      </c>
      <c r="E48" s="2">
        <f>VLOOKUP(B48,'Listado de precios'!$A$5:$C$184,3,0)</f>
        <v>880</v>
      </c>
      <c r="F48" s="2">
        <f t="shared" si="7"/>
        <v>4400</v>
      </c>
    </row>
    <row r="49" spans="1:6" x14ac:dyDescent="0.2">
      <c r="A49" s="2">
        <f t="shared" si="6"/>
        <v>4.0399999999999991</v>
      </c>
      <c r="B49" s="2" t="s">
        <v>131</v>
      </c>
      <c r="C49" s="2" t="s">
        <v>1</v>
      </c>
      <c r="D49" s="2">
        <f>D48</f>
        <v>5</v>
      </c>
      <c r="E49" s="2">
        <f>VLOOKUP(B49,'Listado de precios'!$A$5:$C$184,3,0)</f>
        <v>2167</v>
      </c>
      <c r="F49" s="2">
        <f t="shared" si="7"/>
        <v>10835</v>
      </c>
    </row>
    <row r="50" spans="1:6" x14ac:dyDescent="0.2">
      <c r="A50" s="2">
        <f t="shared" si="6"/>
        <v>4.0499999999999989</v>
      </c>
      <c r="B50" s="2" t="s">
        <v>69</v>
      </c>
      <c r="C50" s="2" t="s">
        <v>2</v>
      </c>
      <c r="D50" s="2">
        <v>1</v>
      </c>
      <c r="E50" s="2">
        <f>VLOOKUP(B50,'Listado de precios'!$A$5:$C$184,3,0)</f>
        <v>4400</v>
      </c>
      <c r="F50" s="2">
        <f t="shared" si="7"/>
        <v>4400</v>
      </c>
    </row>
    <row r="51" spans="1:6" x14ac:dyDescent="0.2">
      <c r="A51" s="2">
        <f t="shared" si="6"/>
        <v>4.0599999999999987</v>
      </c>
      <c r="B51" s="2" t="s">
        <v>177</v>
      </c>
      <c r="C51" s="2" t="s">
        <v>2</v>
      </c>
      <c r="D51" s="2">
        <v>1</v>
      </c>
      <c r="E51" s="2">
        <f>VLOOKUP(B51,'Listado de precios'!$A$5:$C$184,3,0)</f>
        <v>1550</v>
      </c>
      <c r="F51" s="2">
        <f t="shared" si="7"/>
        <v>1550</v>
      </c>
    </row>
    <row r="52" spans="1:6" x14ac:dyDescent="0.2">
      <c r="A52" s="2">
        <f t="shared" si="6"/>
        <v>4.0699999999999985</v>
      </c>
      <c r="B52" s="2" t="s">
        <v>41</v>
      </c>
      <c r="C52" s="2" t="s">
        <v>2</v>
      </c>
      <c r="D52" s="2">
        <v>1</v>
      </c>
      <c r="E52" s="2">
        <f>VLOOKUP(B52,'Listado de precios'!$A$5:$C$184,3,0)</f>
        <v>1100</v>
      </c>
      <c r="F52" s="2">
        <f t="shared" si="7"/>
        <v>1100</v>
      </c>
    </row>
    <row r="53" spans="1:6" x14ac:dyDescent="0.2">
      <c r="A53" s="2">
        <f t="shared" si="6"/>
        <v>4.0799999999999983</v>
      </c>
      <c r="B53" s="2" t="s">
        <v>22</v>
      </c>
      <c r="C53" s="2" t="s">
        <v>1</v>
      </c>
      <c r="D53" s="2">
        <f>D48+1</f>
        <v>6</v>
      </c>
      <c r="E53" s="2">
        <f>VLOOKUP(B53,'Listado de precios'!$A$5:$C$184,3,0)</f>
        <v>1076.0159999999998</v>
      </c>
      <c r="F53" s="2">
        <f t="shared" si="7"/>
        <v>6456.0959999999995</v>
      </c>
    </row>
    <row r="54" spans="1:6" x14ac:dyDescent="0.2">
      <c r="A54" s="2">
        <f t="shared" si="6"/>
        <v>4.0899999999999981</v>
      </c>
      <c r="B54" s="2" t="s">
        <v>62</v>
      </c>
      <c r="C54" s="2" t="s">
        <v>2</v>
      </c>
      <c r="D54" s="2">
        <v>1</v>
      </c>
      <c r="E54" s="2">
        <f>VLOOKUP(B54,'Listado de precios'!$A$5:$C$184,3,0)</f>
        <v>12840</v>
      </c>
      <c r="F54" s="2">
        <f t="shared" si="7"/>
        <v>12840</v>
      </c>
    </row>
    <row r="55" spans="1:6" x14ac:dyDescent="0.2">
      <c r="A55" s="2">
        <f t="shared" si="6"/>
        <v>4.0999999999999979</v>
      </c>
      <c r="B55" s="2" t="s">
        <v>146</v>
      </c>
      <c r="D55" s="2">
        <v>1</v>
      </c>
      <c r="E55" s="2">
        <f>VLOOKUP(B55,'Listado de precios'!$A$5:$C$184,3,0)</f>
        <v>10000</v>
      </c>
      <c r="F55" s="2">
        <f t="shared" si="7"/>
        <v>10000</v>
      </c>
    </row>
    <row r="56" spans="1:6" x14ac:dyDescent="0.2">
      <c r="E56" s="2" t="s">
        <v>87</v>
      </c>
      <c r="F56" s="2">
        <f>SUM(F46:F55)</f>
        <v>52052.987000000001</v>
      </c>
    </row>
    <row r="58" spans="1:6" x14ac:dyDescent="0.2">
      <c r="A58" s="2" t="s">
        <v>10</v>
      </c>
      <c r="B58" s="2" t="s">
        <v>141</v>
      </c>
    </row>
    <row r="59" spans="1:6" x14ac:dyDescent="0.2">
      <c r="A59" s="2">
        <v>5</v>
      </c>
      <c r="B59" s="2" t="s">
        <v>15</v>
      </c>
    </row>
    <row r="60" spans="1:6" x14ac:dyDescent="0.2">
      <c r="A60" s="2">
        <f t="shared" ref="A60:A69" si="8">A59+0.01</f>
        <v>5.01</v>
      </c>
      <c r="B60" s="2" t="s">
        <v>37</v>
      </c>
      <c r="C60" s="2" t="s">
        <v>38</v>
      </c>
      <c r="D60" s="2">
        <v>3.3900000000000002E-3</v>
      </c>
      <c r="E60" s="2">
        <f>VLOOKUP(B60,'Listado de precios'!$A$5:$C$184,3,0)</f>
        <v>56900</v>
      </c>
      <c r="F60" s="2">
        <f t="shared" ref="F60:F68" si="9">D60*E60</f>
        <v>192.89100000000002</v>
      </c>
    </row>
    <row r="61" spans="1:6" x14ac:dyDescent="0.2">
      <c r="A61" s="2">
        <f t="shared" si="8"/>
        <v>5.0199999999999996</v>
      </c>
      <c r="B61" s="2" t="s">
        <v>53</v>
      </c>
      <c r="C61" s="2" t="s">
        <v>2</v>
      </c>
      <c r="D61" s="2">
        <v>0.01</v>
      </c>
      <c r="E61" s="2">
        <f>VLOOKUP(B61,'Listado de precios'!$A$5:$C$184,3,0)</f>
        <v>27900</v>
      </c>
      <c r="F61" s="2">
        <f t="shared" si="9"/>
        <v>279</v>
      </c>
    </row>
    <row r="62" spans="1:6" x14ac:dyDescent="0.2">
      <c r="A62" s="2">
        <f t="shared" si="8"/>
        <v>5.0299999999999994</v>
      </c>
      <c r="B62" s="2" t="s">
        <v>150</v>
      </c>
      <c r="C62" s="2" t="s">
        <v>1</v>
      </c>
      <c r="D62" s="2">
        <v>7</v>
      </c>
      <c r="E62" s="2">
        <f>VLOOKUP(B62,'Listado de precios'!$A$5:$C$184,3,0)</f>
        <v>880</v>
      </c>
      <c r="F62" s="2">
        <f t="shared" si="9"/>
        <v>6160</v>
      </c>
    </row>
    <row r="63" spans="1:6" x14ac:dyDescent="0.2">
      <c r="A63" s="2">
        <f t="shared" si="8"/>
        <v>5.0399999999999991</v>
      </c>
      <c r="B63" s="2" t="s">
        <v>131</v>
      </c>
      <c r="C63" s="2" t="s">
        <v>1</v>
      </c>
      <c r="D63" s="2">
        <f>D62</f>
        <v>7</v>
      </c>
      <c r="E63" s="2">
        <f>VLOOKUP(B63,'Listado de precios'!$A$5:$C$184,3,0)</f>
        <v>2167</v>
      </c>
      <c r="F63" s="2">
        <f t="shared" si="9"/>
        <v>15169</v>
      </c>
    </row>
    <row r="64" spans="1:6" x14ac:dyDescent="0.2">
      <c r="A64" s="2">
        <f t="shared" si="8"/>
        <v>5.0499999999999989</v>
      </c>
      <c r="B64" s="2" t="s">
        <v>71</v>
      </c>
      <c r="C64" s="2" t="s">
        <v>2</v>
      </c>
      <c r="D64" s="2">
        <v>1</v>
      </c>
      <c r="E64" s="2">
        <f>VLOOKUP(B64,'Listado de precios'!$A$5:$C$184,3,0)</f>
        <v>15000</v>
      </c>
      <c r="F64" s="2">
        <f t="shared" si="9"/>
        <v>15000</v>
      </c>
    </row>
    <row r="65" spans="1:6" x14ac:dyDescent="0.2">
      <c r="A65" s="2">
        <f t="shared" si="8"/>
        <v>5.0599999999999987</v>
      </c>
      <c r="B65" s="2" t="s">
        <v>177</v>
      </c>
      <c r="C65" s="2" t="s">
        <v>2</v>
      </c>
      <c r="D65" s="2">
        <v>1</v>
      </c>
      <c r="E65" s="2">
        <f>VLOOKUP(B65,'Listado de precios'!$A$5:$C$184,3,0)</f>
        <v>1550</v>
      </c>
      <c r="F65" s="2">
        <f t="shared" si="9"/>
        <v>1550</v>
      </c>
    </row>
    <row r="66" spans="1:6" x14ac:dyDescent="0.2">
      <c r="A66" s="2">
        <f t="shared" si="8"/>
        <v>5.0699999999999985</v>
      </c>
      <c r="B66" s="2" t="s">
        <v>28</v>
      </c>
      <c r="C66" s="2" t="s">
        <v>1</v>
      </c>
      <c r="D66" s="2">
        <v>14</v>
      </c>
      <c r="E66" s="2">
        <f>VLOOKUP(B66,'Listado de precios'!$A$5:$C$184,3,0)</f>
        <v>938.71194000000003</v>
      </c>
      <c r="F66" s="2">
        <f t="shared" si="9"/>
        <v>13141.96716</v>
      </c>
    </row>
    <row r="67" spans="1:6" x14ac:dyDescent="0.2">
      <c r="A67" s="2">
        <f t="shared" si="8"/>
        <v>5.0799999999999983</v>
      </c>
      <c r="B67" s="2" t="s">
        <v>42</v>
      </c>
      <c r="C67" s="2" t="s">
        <v>2</v>
      </c>
      <c r="D67" s="2">
        <v>2</v>
      </c>
      <c r="E67" s="2">
        <f>VLOOKUP(B67,'Listado de precios'!$A$5:$C$184,3,0)</f>
        <v>895.71749999999997</v>
      </c>
      <c r="F67" s="2">
        <f t="shared" si="9"/>
        <v>1791.4349999999999</v>
      </c>
    </row>
    <row r="68" spans="1:6" x14ac:dyDescent="0.2">
      <c r="A68" s="2">
        <f t="shared" si="8"/>
        <v>5.0899999999999981</v>
      </c>
      <c r="B68" s="2" t="s">
        <v>64</v>
      </c>
      <c r="C68" s="2" t="s">
        <v>2</v>
      </c>
      <c r="D68" s="2">
        <v>1</v>
      </c>
      <c r="E68" s="2">
        <f>VLOOKUP(B68,'Listado de precios'!$A$5:$C$184,3,0)</f>
        <v>12840</v>
      </c>
      <c r="F68" s="2">
        <f t="shared" si="9"/>
        <v>12840</v>
      </c>
    </row>
    <row r="69" spans="1:6" x14ac:dyDescent="0.2">
      <c r="A69" s="2">
        <f t="shared" si="8"/>
        <v>5.0999999999999979</v>
      </c>
      <c r="B69" s="2" t="s">
        <v>147</v>
      </c>
      <c r="C69" s="2" t="s">
        <v>2</v>
      </c>
      <c r="D69" s="2">
        <v>1</v>
      </c>
      <c r="E69" s="2">
        <f>VLOOKUP(B69,'Listado de precios'!$A$5:$C$184,3,0)</f>
        <v>6000</v>
      </c>
      <c r="F69" s="2">
        <f>E69*D69</f>
        <v>6000</v>
      </c>
    </row>
    <row r="70" spans="1:6" x14ac:dyDescent="0.2">
      <c r="E70" s="2" t="s">
        <v>87</v>
      </c>
      <c r="F70" s="2">
        <f>SUM(F60:F69)</f>
        <v>72124.293160000001</v>
      </c>
    </row>
    <row r="72" spans="1:6" x14ac:dyDescent="0.2">
      <c r="A72" s="2" t="s">
        <v>10</v>
      </c>
      <c r="B72" s="2" t="s">
        <v>142</v>
      </c>
    </row>
    <row r="73" spans="1:6" x14ac:dyDescent="0.2">
      <c r="A73" s="2">
        <v>6</v>
      </c>
      <c r="B73" s="2" t="s">
        <v>15</v>
      </c>
    </row>
    <row r="74" spans="1:6" x14ac:dyDescent="0.2">
      <c r="A74" s="2">
        <f t="shared" ref="A74:A80" si="10">A73+0.01</f>
        <v>6.01</v>
      </c>
      <c r="B74" s="2" t="s">
        <v>37</v>
      </c>
      <c r="C74" s="2" t="s">
        <v>38</v>
      </c>
      <c r="D74" s="2">
        <v>3.3900000000000002E-3</v>
      </c>
      <c r="E74" s="2">
        <f>VLOOKUP(B74,'Listado de precios'!$A$5:$C$184,3,0)</f>
        <v>56900</v>
      </c>
      <c r="F74" s="2">
        <f t="shared" ref="F74:F80" si="11">D74*E74</f>
        <v>192.89100000000002</v>
      </c>
    </row>
    <row r="75" spans="1:6" x14ac:dyDescent="0.2">
      <c r="A75" s="2">
        <f t="shared" si="10"/>
        <v>6.02</v>
      </c>
      <c r="B75" s="2" t="s">
        <v>53</v>
      </c>
      <c r="C75" s="2" t="s">
        <v>2</v>
      </c>
      <c r="D75" s="2">
        <v>0.01</v>
      </c>
      <c r="E75" s="2">
        <f>VLOOKUP(B75,'Listado de precios'!$A$5:$C$184,3,0)</f>
        <v>27900</v>
      </c>
      <c r="F75" s="2">
        <f t="shared" si="11"/>
        <v>279</v>
      </c>
    </row>
    <row r="76" spans="1:6" x14ac:dyDescent="0.2">
      <c r="A76" s="2">
        <f t="shared" si="10"/>
        <v>6.0299999999999994</v>
      </c>
      <c r="B76" s="2" t="s">
        <v>150</v>
      </c>
      <c r="C76" s="2" t="s">
        <v>1</v>
      </c>
      <c r="D76" s="2">
        <v>8</v>
      </c>
      <c r="E76" s="2">
        <f>VLOOKUP(B76,'Listado de precios'!$A$5:$C$184,3,0)</f>
        <v>880</v>
      </c>
      <c r="F76" s="2">
        <f t="shared" si="11"/>
        <v>7040</v>
      </c>
    </row>
    <row r="77" spans="1:6" x14ac:dyDescent="0.2">
      <c r="A77" s="2">
        <f t="shared" si="10"/>
        <v>6.0399999999999991</v>
      </c>
      <c r="B77" s="2" t="s">
        <v>131</v>
      </c>
      <c r="C77" s="2" t="s">
        <v>1</v>
      </c>
      <c r="D77" s="2">
        <f>D76</f>
        <v>8</v>
      </c>
      <c r="E77" s="2">
        <f>VLOOKUP(B77,'Listado de precios'!$A$5:$C$184,3,0)</f>
        <v>2167</v>
      </c>
      <c r="F77" s="2">
        <f t="shared" si="11"/>
        <v>17336</v>
      </c>
    </row>
    <row r="78" spans="1:6" x14ac:dyDescent="0.2">
      <c r="A78" s="2">
        <f t="shared" si="10"/>
        <v>6.0499999999999989</v>
      </c>
      <c r="B78" s="2" t="s">
        <v>74</v>
      </c>
      <c r="C78" s="2" t="s">
        <v>75</v>
      </c>
      <c r="D78" s="2">
        <v>1</v>
      </c>
      <c r="E78" s="2">
        <f>VLOOKUP(B78,'Listado de precios'!$A$5:$C$184,3,0)</f>
        <v>4200</v>
      </c>
      <c r="F78" s="2">
        <f t="shared" si="11"/>
        <v>4200</v>
      </c>
    </row>
    <row r="79" spans="1:6" x14ac:dyDescent="0.2">
      <c r="A79" s="2">
        <f t="shared" si="10"/>
        <v>6.0599999999999987</v>
      </c>
      <c r="B79" s="2" t="s">
        <v>177</v>
      </c>
      <c r="C79" s="2" t="s">
        <v>2</v>
      </c>
      <c r="D79" s="2">
        <v>1</v>
      </c>
      <c r="E79" s="2">
        <f>VLOOKUP(B79,'Listado de precios'!$A$5:$C$184,3,0)</f>
        <v>1550</v>
      </c>
      <c r="F79" s="2">
        <f t="shared" si="11"/>
        <v>1550</v>
      </c>
    </row>
    <row r="80" spans="1:6" x14ac:dyDescent="0.2">
      <c r="A80" s="2">
        <f t="shared" si="10"/>
        <v>6.0699999999999985</v>
      </c>
      <c r="B80" s="2" t="s">
        <v>63</v>
      </c>
      <c r="C80" s="2" t="s">
        <v>2</v>
      </c>
      <c r="D80" s="2">
        <v>1</v>
      </c>
      <c r="E80" s="2">
        <f>VLOOKUP(B80,'Listado de precios'!$A$5:$C$184,3,0)</f>
        <v>9630</v>
      </c>
      <c r="F80" s="2">
        <f t="shared" si="11"/>
        <v>9630</v>
      </c>
    </row>
    <row r="81" spans="1:6" x14ac:dyDescent="0.2">
      <c r="E81" s="2" t="s">
        <v>87</v>
      </c>
      <c r="F81" s="2">
        <f>SUM(F74:F80)</f>
        <v>40227.891000000003</v>
      </c>
    </row>
    <row r="83" spans="1:6" x14ac:dyDescent="0.2">
      <c r="A83" s="2" t="s">
        <v>10</v>
      </c>
      <c r="B83" s="2" t="s">
        <v>143</v>
      </c>
    </row>
    <row r="84" spans="1:6" x14ac:dyDescent="0.2">
      <c r="A84" s="2">
        <v>7</v>
      </c>
      <c r="B84" s="2" t="s">
        <v>15</v>
      </c>
    </row>
    <row r="85" spans="1:6" x14ac:dyDescent="0.2">
      <c r="A85" s="2">
        <f t="shared" ref="A85:A97" si="12">A84+0.01</f>
        <v>7.01</v>
      </c>
      <c r="B85" s="2" t="s">
        <v>32</v>
      </c>
      <c r="C85" s="2" t="s">
        <v>2</v>
      </c>
      <c r="D85" s="2">
        <v>1</v>
      </c>
      <c r="E85" s="2">
        <f>VLOOKUP(B85,'Listado de precios'!$A$5:$C$184,3,0)</f>
        <v>31887.542999999998</v>
      </c>
      <c r="F85" s="2">
        <f t="shared" ref="F85:F97" si="13">D85*E85</f>
        <v>31887.542999999998</v>
      </c>
    </row>
    <row r="86" spans="1:6" x14ac:dyDescent="0.2">
      <c r="A86" s="2">
        <f t="shared" si="12"/>
        <v>7.02</v>
      </c>
      <c r="B86" s="2" t="s">
        <v>79</v>
      </c>
      <c r="C86" s="2" t="s">
        <v>1</v>
      </c>
      <c r="D86" s="2">
        <v>6.7</v>
      </c>
      <c r="E86" s="2">
        <f>VLOOKUP(B86,'Listado de precios'!$A$5:$C$184,3,0)</f>
        <v>4659</v>
      </c>
      <c r="F86" s="2">
        <f t="shared" si="13"/>
        <v>31215.3</v>
      </c>
    </row>
    <row r="87" spans="1:6" x14ac:dyDescent="0.2">
      <c r="A87" s="2">
        <f t="shared" si="12"/>
        <v>7.0299999999999994</v>
      </c>
      <c r="B87" s="2" t="s">
        <v>129</v>
      </c>
      <c r="C87" s="2" t="s">
        <v>1</v>
      </c>
      <c r="D87" s="2">
        <f>D86</f>
        <v>6.7</v>
      </c>
      <c r="E87" s="2">
        <f>VLOOKUP(B87,'Listado de precios'!$A$5:$C$184,3,0)</f>
        <v>2167</v>
      </c>
      <c r="F87" s="2">
        <f t="shared" si="13"/>
        <v>14518.9</v>
      </c>
    </row>
    <row r="88" spans="1:6" x14ac:dyDescent="0.2">
      <c r="A88" s="2">
        <f t="shared" si="12"/>
        <v>7.0399999999999991</v>
      </c>
      <c r="B88" s="2" t="s">
        <v>52</v>
      </c>
      <c r="C88" s="2" t="s">
        <v>2</v>
      </c>
      <c r="D88" s="2">
        <v>7</v>
      </c>
      <c r="E88" s="2">
        <f>VLOOKUP(B88,'Listado de precios'!$A$5:$C$184,3,0)</f>
        <v>165</v>
      </c>
      <c r="F88" s="2">
        <f t="shared" si="13"/>
        <v>1155</v>
      </c>
    </row>
    <row r="89" spans="1:6" x14ac:dyDescent="0.2">
      <c r="A89" s="2">
        <f t="shared" si="12"/>
        <v>7.0499999999999989</v>
      </c>
      <c r="B89" s="2" t="s">
        <v>0</v>
      </c>
      <c r="C89" s="2" t="s">
        <v>1</v>
      </c>
      <c r="D89" s="2">
        <v>2.9</v>
      </c>
      <c r="E89" s="2">
        <f>VLOOKUP(B89,'Listado de precios'!$A$5:$C$184,3,0)</f>
        <v>600</v>
      </c>
      <c r="F89" s="2">
        <f t="shared" si="13"/>
        <v>1740</v>
      </c>
    </row>
    <row r="90" spans="1:6" x14ac:dyDescent="0.2">
      <c r="A90" s="2">
        <f t="shared" si="12"/>
        <v>7.0599999999999987</v>
      </c>
      <c r="B90" s="2" t="s">
        <v>85</v>
      </c>
      <c r="C90" s="2" t="s">
        <v>2</v>
      </c>
      <c r="D90" s="2">
        <v>1</v>
      </c>
      <c r="E90" s="2">
        <f>VLOOKUP(B90,'Listado de precios'!$A$5:$C$184,3,0)</f>
        <v>2316.6666666666665</v>
      </c>
      <c r="F90" s="2">
        <f t="shared" si="13"/>
        <v>2316.6666666666665</v>
      </c>
    </row>
    <row r="91" spans="1:6" x14ac:dyDescent="0.2">
      <c r="A91" s="2">
        <f t="shared" si="12"/>
        <v>7.0699999999999985</v>
      </c>
      <c r="B91" s="2" t="s">
        <v>41</v>
      </c>
      <c r="C91" s="2" t="s">
        <v>2</v>
      </c>
      <c r="D91" s="2">
        <v>2</v>
      </c>
      <c r="E91" s="2">
        <f>VLOOKUP(B91,'Listado de precios'!$A$5:$C$184,3,0)</f>
        <v>1100</v>
      </c>
      <c r="F91" s="2">
        <f t="shared" si="13"/>
        <v>2200</v>
      </c>
    </row>
    <row r="92" spans="1:6" x14ac:dyDescent="0.2">
      <c r="A92" s="2">
        <f t="shared" si="12"/>
        <v>7.0799999999999983</v>
      </c>
      <c r="B92" s="2" t="s">
        <v>194</v>
      </c>
      <c r="C92" s="2" t="s">
        <v>1</v>
      </c>
      <c r="D92" s="2">
        <v>100</v>
      </c>
      <c r="E92" s="2">
        <f>VLOOKUP(B92,'Listado de precios'!$A$5:$C$184,3,0)</f>
        <v>1900</v>
      </c>
      <c r="F92" s="2">
        <f t="shared" si="13"/>
        <v>190000</v>
      </c>
    </row>
    <row r="93" spans="1:6" x14ac:dyDescent="0.2">
      <c r="A93" s="2">
        <f t="shared" si="12"/>
        <v>7.0899999999999981</v>
      </c>
      <c r="B93" s="2" t="s">
        <v>181</v>
      </c>
      <c r="C93" s="2" t="s">
        <v>202</v>
      </c>
      <c r="D93" s="2">
        <f>D92</f>
        <v>100</v>
      </c>
      <c r="E93" s="2">
        <f>VLOOKUP(B93,'Listado de precios'!$A$5:$C$184,3,0)</f>
        <v>400</v>
      </c>
      <c r="F93" s="2">
        <f t="shared" si="13"/>
        <v>40000</v>
      </c>
    </row>
    <row r="94" spans="1:6" x14ac:dyDescent="0.2">
      <c r="A94" s="2">
        <f t="shared" si="12"/>
        <v>7.0999999999999979</v>
      </c>
      <c r="B94" s="2" t="s">
        <v>178</v>
      </c>
      <c r="C94" s="2" t="s">
        <v>2</v>
      </c>
      <c r="D94" s="2">
        <f>D95</f>
        <v>2</v>
      </c>
      <c r="E94" s="2">
        <f>VLOOKUP(B94,'Listado de precios'!$A$5:$C$184,3,0)</f>
        <v>6000</v>
      </c>
      <c r="F94" s="2">
        <f t="shared" si="13"/>
        <v>12000</v>
      </c>
    </row>
    <row r="95" spans="1:6" x14ac:dyDescent="0.2">
      <c r="A95" s="2">
        <f t="shared" si="12"/>
        <v>7.1099999999999977</v>
      </c>
      <c r="B95" s="2" t="s">
        <v>179</v>
      </c>
      <c r="C95" s="2" t="s">
        <v>2</v>
      </c>
      <c r="D95" s="2">
        <v>2</v>
      </c>
      <c r="E95" s="2">
        <f>VLOOKUP(B95,'Listado de precios'!$A$5:$C$184,3,0)</f>
        <v>21850</v>
      </c>
      <c r="F95" s="2">
        <f t="shared" si="13"/>
        <v>43700</v>
      </c>
    </row>
    <row r="96" spans="1:6" x14ac:dyDescent="0.2">
      <c r="A96" s="2">
        <f t="shared" si="12"/>
        <v>7.1199999999999974</v>
      </c>
      <c r="B96" s="2" t="s">
        <v>180</v>
      </c>
      <c r="C96" s="2" t="s">
        <v>2</v>
      </c>
      <c r="D96" s="2">
        <v>1</v>
      </c>
      <c r="E96" s="2">
        <f>VLOOKUP(B96,'Listado de precios'!$A$5:$C$184,3,0)</f>
        <v>28000</v>
      </c>
      <c r="F96" s="2">
        <f t="shared" si="13"/>
        <v>28000</v>
      </c>
    </row>
    <row r="97" spans="1:6" x14ac:dyDescent="0.2">
      <c r="A97" s="2">
        <f t="shared" si="12"/>
        <v>7.1299999999999972</v>
      </c>
      <c r="B97" s="2" t="s">
        <v>61</v>
      </c>
      <c r="C97" s="2" t="s">
        <v>2</v>
      </c>
      <c r="D97" s="2">
        <v>1</v>
      </c>
      <c r="E97" s="2">
        <f>VLOOKUP(B97,'Listado de precios'!$A$5:$C$184,3,0)</f>
        <v>19260</v>
      </c>
      <c r="F97" s="2">
        <f t="shared" si="13"/>
        <v>19260</v>
      </c>
    </row>
    <row r="98" spans="1:6" x14ac:dyDescent="0.2">
      <c r="E98" s="2" t="s">
        <v>87</v>
      </c>
      <c r="F98" s="2">
        <f>SUM(F85:F97)</f>
        <v>417993.40966666664</v>
      </c>
    </row>
    <row r="100" spans="1:6" x14ac:dyDescent="0.2">
      <c r="A100" s="2" t="s">
        <v>10</v>
      </c>
      <c r="B100" s="2" t="s">
        <v>106</v>
      </c>
    </row>
    <row r="101" spans="1:6" x14ac:dyDescent="0.2">
      <c r="A101" s="2">
        <v>8</v>
      </c>
      <c r="B101" s="2" t="s">
        <v>15</v>
      </c>
    </row>
    <row r="102" spans="1:6" x14ac:dyDescent="0.2">
      <c r="A102" s="2">
        <f t="shared" ref="A102:A113" si="14">A101+0.01</f>
        <v>8.01</v>
      </c>
      <c r="B102" s="2" t="s">
        <v>48</v>
      </c>
      <c r="C102" s="2" t="s">
        <v>2</v>
      </c>
      <c r="D102" s="2">
        <v>1</v>
      </c>
      <c r="E102" s="2">
        <f>VLOOKUP(B102,'Listado de precios'!$A$5:$C$184,3,0)</f>
        <v>710655</v>
      </c>
      <c r="F102" s="2">
        <f t="shared" ref="F102:F113" si="15">E102*D102</f>
        <v>710655</v>
      </c>
    </row>
    <row r="103" spans="1:6" x14ac:dyDescent="0.2">
      <c r="A103" s="2">
        <f t="shared" si="14"/>
        <v>8.02</v>
      </c>
      <c r="B103" s="2" t="s">
        <v>160</v>
      </c>
      <c r="C103" s="2" t="s">
        <v>1</v>
      </c>
      <c r="D103" s="2">
        <v>4</v>
      </c>
      <c r="E103" s="2">
        <f>VLOOKUP(B103,'Listado de precios'!$A$5:$C$184,3,0)</f>
        <v>10065</v>
      </c>
      <c r="F103" s="2">
        <f t="shared" si="15"/>
        <v>40260</v>
      </c>
    </row>
    <row r="104" spans="1:6" x14ac:dyDescent="0.2">
      <c r="A104" s="2">
        <f t="shared" si="14"/>
        <v>8.0299999999999994</v>
      </c>
      <c r="B104" s="2" t="s">
        <v>77</v>
      </c>
      <c r="C104" s="2" t="s">
        <v>1</v>
      </c>
      <c r="D104" s="2">
        <v>43</v>
      </c>
      <c r="E104" s="2">
        <f>VLOOKUP(B104,'Listado de precios'!$A$5:$C$184,3,0)</f>
        <v>9946</v>
      </c>
      <c r="F104" s="2">
        <f t="shared" si="15"/>
        <v>427678</v>
      </c>
    </row>
    <row r="105" spans="1:6" x14ac:dyDescent="0.2">
      <c r="A105" s="2">
        <f t="shared" si="14"/>
        <v>8.0399999999999991</v>
      </c>
      <c r="B105" s="2" t="s">
        <v>161</v>
      </c>
      <c r="C105" s="2" t="s">
        <v>1</v>
      </c>
      <c r="D105" s="2">
        <f>D103</f>
        <v>4</v>
      </c>
      <c r="E105" s="2">
        <f>VLOOKUP(B105,'Listado de precios'!$A$5:$C$184,3,0)</f>
        <v>2167</v>
      </c>
      <c r="F105" s="2">
        <f t="shared" si="15"/>
        <v>8668</v>
      </c>
    </row>
    <row r="106" spans="1:6" x14ac:dyDescent="0.2">
      <c r="A106" s="2">
        <f t="shared" si="14"/>
        <v>8.0499999999999989</v>
      </c>
      <c r="B106" s="2" t="s">
        <v>127</v>
      </c>
      <c r="C106" s="2" t="s">
        <v>1</v>
      </c>
      <c r="D106" s="2">
        <f>D104</f>
        <v>43</v>
      </c>
      <c r="E106" s="2">
        <f>VLOOKUP(B106,'Listado de precios'!$A$5:$C$184,3,0)</f>
        <v>4333</v>
      </c>
      <c r="F106" s="2">
        <f t="shared" si="15"/>
        <v>186319</v>
      </c>
    </row>
    <row r="107" spans="1:6" x14ac:dyDescent="0.2">
      <c r="A107" s="2">
        <f t="shared" si="14"/>
        <v>8.0599999999999987</v>
      </c>
      <c r="B107" s="2" t="s">
        <v>30</v>
      </c>
      <c r="C107" s="2" t="s">
        <v>2</v>
      </c>
      <c r="D107" s="2">
        <v>7</v>
      </c>
      <c r="E107" s="2">
        <f>VLOOKUP(B107,'Listado de precios'!$A$5:$C$184,3,0)</f>
        <v>86580</v>
      </c>
      <c r="F107" s="2">
        <f t="shared" si="15"/>
        <v>606060</v>
      </c>
    </row>
    <row r="108" spans="1:6" x14ac:dyDescent="0.2">
      <c r="A108" s="2">
        <f t="shared" si="14"/>
        <v>8.0699999999999985</v>
      </c>
      <c r="B108" s="2" t="s">
        <v>0</v>
      </c>
      <c r="C108" s="2" t="s">
        <v>1</v>
      </c>
      <c r="D108" s="2">
        <v>11</v>
      </c>
      <c r="E108" s="2">
        <f>VLOOKUP(B108,'Listado de precios'!$A$5:$C$184,3,0)</f>
        <v>600</v>
      </c>
      <c r="F108" s="2">
        <f t="shared" si="15"/>
        <v>6600</v>
      </c>
    </row>
    <row r="109" spans="1:6" x14ac:dyDescent="0.2">
      <c r="A109" s="2">
        <f t="shared" si="14"/>
        <v>8.0799999999999983</v>
      </c>
      <c r="B109" s="2" t="s">
        <v>50</v>
      </c>
      <c r="C109" s="2" t="s">
        <v>2</v>
      </c>
      <c r="D109" s="2">
        <v>43</v>
      </c>
      <c r="E109" s="2">
        <f>VLOOKUP(B109,'Listado de precios'!$A$5:$C$184,3,0)</f>
        <v>560</v>
      </c>
      <c r="F109" s="2">
        <f t="shared" si="15"/>
        <v>24080</v>
      </c>
    </row>
    <row r="110" spans="1:6" x14ac:dyDescent="0.2">
      <c r="A110" s="2">
        <f t="shared" si="14"/>
        <v>8.0899999999999981</v>
      </c>
      <c r="B110" s="2" t="s">
        <v>54</v>
      </c>
      <c r="C110" s="2" t="s">
        <v>2</v>
      </c>
      <c r="D110" s="2">
        <f>D107</f>
        <v>7</v>
      </c>
      <c r="E110" s="2">
        <f>VLOOKUP(B110,'Listado de precios'!$A$5:$C$184,3,0)</f>
        <v>8560</v>
      </c>
      <c r="F110" s="2">
        <f t="shared" si="15"/>
        <v>59920</v>
      </c>
    </row>
    <row r="111" spans="1:6" x14ac:dyDescent="0.2">
      <c r="A111" s="2">
        <f t="shared" si="14"/>
        <v>8.0999999999999979</v>
      </c>
      <c r="B111" s="2" t="s">
        <v>149</v>
      </c>
      <c r="C111" s="2" t="s">
        <v>2</v>
      </c>
      <c r="D111" s="2">
        <v>1</v>
      </c>
      <c r="E111" s="2">
        <f>VLOOKUP(B111,'Listado de precios'!$A$5:$C$184,3,0)</f>
        <v>8560</v>
      </c>
      <c r="F111" s="2">
        <f t="shared" si="15"/>
        <v>8560</v>
      </c>
    </row>
    <row r="112" spans="1:6" x14ac:dyDescent="0.2">
      <c r="A112" s="2">
        <f t="shared" si="14"/>
        <v>8.1099999999999977</v>
      </c>
      <c r="B112" s="2" t="s">
        <v>22</v>
      </c>
      <c r="C112" s="2" t="s">
        <v>1</v>
      </c>
      <c r="D112" s="2">
        <v>82</v>
      </c>
      <c r="E112" s="2">
        <f>VLOOKUP(B112,'Listado de precios'!$A$5:$C$184,3,0)</f>
        <v>1076.0159999999998</v>
      </c>
      <c r="F112" s="2">
        <f t="shared" si="15"/>
        <v>88233.311999999991</v>
      </c>
    </row>
    <row r="113" spans="1:6" x14ac:dyDescent="0.2">
      <c r="A113" s="2">
        <f t="shared" si="14"/>
        <v>8.1199999999999974</v>
      </c>
      <c r="B113" s="2" t="s">
        <v>41</v>
      </c>
      <c r="C113" s="2" t="s">
        <v>2</v>
      </c>
      <c r="D113" s="2">
        <v>7</v>
      </c>
      <c r="E113" s="2">
        <f>VLOOKUP(B113,'Listado de precios'!$A$5:$C$184,3,0)</f>
        <v>1100</v>
      </c>
      <c r="F113" s="2">
        <f t="shared" si="15"/>
        <v>7700</v>
      </c>
    </row>
    <row r="114" spans="1:6" x14ac:dyDescent="0.2">
      <c r="E114" s="2" t="s">
        <v>87</v>
      </c>
      <c r="F114" s="2">
        <f>SUM(F102:F113)</f>
        <v>2174733.3119999999</v>
      </c>
    </row>
    <row r="116" spans="1:6" x14ac:dyDescent="0.2">
      <c r="A116" s="2" t="s">
        <v>10</v>
      </c>
      <c r="B116" s="2" t="s">
        <v>107</v>
      </c>
    </row>
    <row r="117" spans="1:6" x14ac:dyDescent="0.2">
      <c r="A117" s="2">
        <v>9</v>
      </c>
      <c r="B117" s="2" t="s">
        <v>15</v>
      </c>
    </row>
    <row r="118" spans="1:6" x14ac:dyDescent="0.2">
      <c r="A118" s="2">
        <f t="shared" ref="A118:A134" si="16">A117+0.01</f>
        <v>9.01</v>
      </c>
      <c r="B118" s="2" t="s">
        <v>49</v>
      </c>
      <c r="C118" s="2" t="s">
        <v>2</v>
      </c>
      <c r="D118" s="2">
        <v>4</v>
      </c>
      <c r="E118" s="2">
        <f>VLOOKUP(B118,'Listado de precios'!$A$5:$C$184,3,0)</f>
        <v>147889</v>
      </c>
      <c r="F118" s="2">
        <f t="shared" ref="F118:F134" si="17">D118*E118</f>
        <v>591556</v>
      </c>
    </row>
    <row r="119" spans="1:6" x14ac:dyDescent="0.2">
      <c r="A119" s="2">
        <f t="shared" si="16"/>
        <v>9.02</v>
      </c>
      <c r="B119" s="2" t="s">
        <v>59</v>
      </c>
      <c r="C119" s="2" t="s">
        <v>2</v>
      </c>
      <c r="D119" s="2">
        <f>D118</f>
        <v>4</v>
      </c>
      <c r="E119" s="2">
        <f>VLOOKUP(B119,'Listado de precios'!$A$5:$C$184,3,0)</f>
        <v>8560</v>
      </c>
      <c r="F119" s="2">
        <f t="shared" si="17"/>
        <v>34240</v>
      </c>
    </row>
    <row r="120" spans="1:6" x14ac:dyDescent="0.2">
      <c r="A120" s="2">
        <f t="shared" si="16"/>
        <v>9.0299999999999994</v>
      </c>
      <c r="B120" s="2" t="s">
        <v>158</v>
      </c>
      <c r="C120" s="2" t="s">
        <v>2</v>
      </c>
      <c r="D120" s="2">
        <f>D118</f>
        <v>4</v>
      </c>
      <c r="E120" s="2">
        <f>VLOOKUP(B120,'Listado de precios'!$A$5:$C$184,3,0)</f>
        <v>760000</v>
      </c>
      <c r="F120" s="2">
        <f t="shared" si="17"/>
        <v>3040000</v>
      </c>
    </row>
    <row r="121" spans="1:6" x14ac:dyDescent="0.2">
      <c r="A121" s="2">
        <f t="shared" si="16"/>
        <v>9.0399999999999991</v>
      </c>
      <c r="B121" s="2" t="s">
        <v>78</v>
      </c>
      <c r="C121" s="2" t="s">
        <v>1</v>
      </c>
      <c r="D121" s="2">
        <v>300</v>
      </c>
      <c r="E121" s="2">
        <f>VLOOKUP(B121,'Listado de precios'!$A$5:$C$184,3,0)</f>
        <v>14675</v>
      </c>
      <c r="F121" s="2">
        <f t="shared" si="17"/>
        <v>4402500</v>
      </c>
    </row>
    <row r="122" spans="1:6" x14ac:dyDescent="0.2">
      <c r="A122" s="2">
        <f t="shared" si="16"/>
        <v>9.0499999999999989</v>
      </c>
      <c r="B122" s="2" t="s">
        <v>128</v>
      </c>
      <c r="C122" s="2" t="s">
        <v>2</v>
      </c>
      <c r="D122" s="2">
        <f>D121</f>
        <v>300</v>
      </c>
      <c r="E122" s="2">
        <f>VLOOKUP(B122,'Listado de precios'!$A$5:$C$184,3,0)</f>
        <v>6500</v>
      </c>
      <c r="F122" s="2">
        <f t="shared" si="17"/>
        <v>1950000</v>
      </c>
    </row>
    <row r="123" spans="1:6" x14ac:dyDescent="0.2">
      <c r="A123" s="2">
        <f t="shared" si="16"/>
        <v>9.0599999999999987</v>
      </c>
      <c r="B123" s="2" t="s">
        <v>51</v>
      </c>
      <c r="C123" s="2" t="s">
        <v>2</v>
      </c>
      <c r="D123" s="2">
        <f>D121</f>
        <v>300</v>
      </c>
      <c r="E123" s="2">
        <f>VLOOKUP(B123,'Listado de precios'!$A$5:$C$184,3,0)</f>
        <v>910</v>
      </c>
      <c r="F123" s="2">
        <f t="shared" si="17"/>
        <v>273000</v>
      </c>
    </row>
    <row r="124" spans="1:6" x14ac:dyDescent="0.2">
      <c r="A124" s="2">
        <f t="shared" si="16"/>
        <v>9.0699999999999985</v>
      </c>
      <c r="B124" s="2" t="s">
        <v>0</v>
      </c>
      <c r="C124" s="2" t="s">
        <v>1</v>
      </c>
      <c r="D124" s="2">
        <v>55</v>
      </c>
      <c r="E124" s="2">
        <f>VLOOKUP(B124,'Listado de precios'!$A$5:$C$184,3,0)</f>
        <v>600</v>
      </c>
      <c r="F124" s="2">
        <f t="shared" si="17"/>
        <v>33000</v>
      </c>
    </row>
    <row r="125" spans="1:6" x14ac:dyDescent="0.2">
      <c r="A125" s="2">
        <f t="shared" si="16"/>
        <v>9.0799999999999983</v>
      </c>
      <c r="B125" s="2" t="s">
        <v>22</v>
      </c>
      <c r="C125" s="2" t="s">
        <v>1</v>
      </c>
      <c r="D125" s="2">
        <v>143</v>
      </c>
      <c r="E125" s="2">
        <f>VLOOKUP(B125,'Listado de precios'!$A$5:$C$184,3,0)</f>
        <v>1076.0159999999998</v>
      </c>
      <c r="F125" s="2">
        <f t="shared" si="17"/>
        <v>153870.28799999997</v>
      </c>
    </row>
    <row r="126" spans="1:6" x14ac:dyDescent="0.2">
      <c r="A126" s="2">
        <f t="shared" si="16"/>
        <v>9.0899999999999981</v>
      </c>
      <c r="B126" s="2" t="s">
        <v>46</v>
      </c>
      <c r="C126" s="2" t="s">
        <v>2</v>
      </c>
      <c r="D126" s="2">
        <v>20</v>
      </c>
      <c r="E126" s="2">
        <f>VLOOKUP(B126,'Listado de precios'!$A$5:$C$184,3,0)</f>
        <v>22464.5949</v>
      </c>
      <c r="F126" s="2">
        <f t="shared" si="17"/>
        <v>449291.89799999999</v>
      </c>
    </row>
    <row r="127" spans="1:6" x14ac:dyDescent="0.2">
      <c r="A127" s="2">
        <f t="shared" si="16"/>
        <v>9.0999999999999979</v>
      </c>
      <c r="B127" s="2" t="s">
        <v>45</v>
      </c>
      <c r="C127" s="2" t="s">
        <v>2</v>
      </c>
      <c r="D127" s="2">
        <v>1</v>
      </c>
      <c r="E127" s="2">
        <f>VLOOKUP(B127,'Listado de precios'!$A$5:$C$184,3,0)</f>
        <v>8885.5175999999992</v>
      </c>
      <c r="F127" s="2">
        <f t="shared" si="17"/>
        <v>8885.5175999999992</v>
      </c>
    </row>
    <row r="128" spans="1:6" x14ac:dyDescent="0.2">
      <c r="A128" s="2">
        <f t="shared" si="16"/>
        <v>9.1099999999999977</v>
      </c>
      <c r="B128" s="2" t="s">
        <v>44</v>
      </c>
      <c r="C128" s="2" t="s">
        <v>2</v>
      </c>
      <c r="D128" s="2">
        <v>8</v>
      </c>
      <c r="E128" s="2">
        <f>VLOOKUP(B128,'Listado de precios'!$A$5:$C$184,3,0)</f>
        <v>8455.5731999999989</v>
      </c>
      <c r="F128" s="2">
        <f t="shared" si="17"/>
        <v>67644.585599999991</v>
      </c>
    </row>
    <row r="129" spans="1:6" x14ac:dyDescent="0.2">
      <c r="A129" s="2">
        <f t="shared" si="16"/>
        <v>9.1199999999999974</v>
      </c>
      <c r="B129" s="2" t="s">
        <v>138</v>
      </c>
      <c r="C129" s="2" t="s">
        <v>2</v>
      </c>
      <c r="D129" s="2">
        <v>1</v>
      </c>
      <c r="E129" s="2">
        <f>VLOOKUP(B129,'Listado de precios'!$A$5:$C$184,3,0)</f>
        <v>605136</v>
      </c>
      <c r="F129" s="2">
        <f t="shared" si="17"/>
        <v>605136</v>
      </c>
    </row>
    <row r="130" spans="1:6" x14ac:dyDescent="0.2">
      <c r="A130" s="2">
        <f t="shared" si="16"/>
        <v>9.1299999999999972</v>
      </c>
      <c r="B130" s="2" t="s">
        <v>139</v>
      </c>
      <c r="C130" s="2" t="s">
        <v>2</v>
      </c>
      <c r="D130" s="2">
        <f>D129</f>
        <v>1</v>
      </c>
      <c r="E130" s="2">
        <f>VLOOKUP(B130,'Listado de precios'!$A$5:$C$184,3,0)</f>
        <v>32100</v>
      </c>
      <c r="F130" s="2">
        <f t="shared" si="17"/>
        <v>32100</v>
      </c>
    </row>
    <row r="131" spans="1:6" x14ac:dyDescent="0.2">
      <c r="A131" s="2">
        <f t="shared" si="16"/>
        <v>9.139999999999997</v>
      </c>
      <c r="B131" s="2" t="s">
        <v>34</v>
      </c>
      <c r="C131" s="2" t="s">
        <v>2</v>
      </c>
      <c r="D131" s="2">
        <v>1</v>
      </c>
      <c r="E131" s="2">
        <f>VLOOKUP(B131,'Listado de precios'!$A$5:$C$184,3,0)</f>
        <v>302568</v>
      </c>
      <c r="F131" s="2">
        <f t="shared" si="17"/>
        <v>302568</v>
      </c>
    </row>
    <row r="132" spans="1:6" x14ac:dyDescent="0.2">
      <c r="A132" s="2">
        <f t="shared" si="16"/>
        <v>9.1499999999999968</v>
      </c>
      <c r="B132" s="2" t="s">
        <v>57</v>
      </c>
      <c r="C132" s="2" t="s">
        <v>2</v>
      </c>
      <c r="D132" s="2">
        <f>D131</f>
        <v>1</v>
      </c>
      <c r="E132" s="2">
        <f>VLOOKUP(B132,'Listado de precios'!$A$5:$C$184,3,0)</f>
        <v>16050</v>
      </c>
      <c r="F132" s="2">
        <f t="shared" si="17"/>
        <v>16050</v>
      </c>
    </row>
    <row r="133" spans="1:6" x14ac:dyDescent="0.2">
      <c r="A133" s="2">
        <f t="shared" si="16"/>
        <v>9.1599999999999966</v>
      </c>
      <c r="B133" s="2" t="s">
        <v>154</v>
      </c>
      <c r="C133" s="2" t="s">
        <v>2</v>
      </c>
      <c r="D133" s="2">
        <v>1</v>
      </c>
      <c r="E133" s="2">
        <f>VLOOKUP(B133,'Listado de precios'!$A$5:$C$184,3,0)</f>
        <v>110000</v>
      </c>
      <c r="F133" s="2">
        <f t="shared" si="17"/>
        <v>110000</v>
      </c>
    </row>
    <row r="134" spans="1:6" x14ac:dyDescent="0.2">
      <c r="A134" s="2">
        <f t="shared" si="16"/>
        <v>9.1699999999999964</v>
      </c>
      <c r="B134" s="2" t="s">
        <v>162</v>
      </c>
      <c r="C134" s="2" t="s">
        <v>60</v>
      </c>
      <c r="D134" s="2">
        <v>1</v>
      </c>
      <c r="E134" s="2">
        <f>VLOOKUP(B134,'Listado de precios'!$A$5:$C$184,3,0)</f>
        <v>1920000</v>
      </c>
      <c r="F134" s="2">
        <f t="shared" si="17"/>
        <v>1920000</v>
      </c>
    </row>
    <row r="135" spans="1:6" x14ac:dyDescent="0.2">
      <c r="E135" s="2" t="s">
        <v>87</v>
      </c>
      <c r="F135" s="2">
        <f>SUM(F118:F134)</f>
        <v>13989842.2892</v>
      </c>
    </row>
    <row r="137" spans="1:6" x14ac:dyDescent="0.2">
      <c r="A137" s="2" t="s">
        <v>10</v>
      </c>
      <c r="B137" s="2" t="s">
        <v>108</v>
      </c>
    </row>
    <row r="138" spans="1:6" x14ac:dyDescent="0.2">
      <c r="A138" s="2">
        <v>10</v>
      </c>
      <c r="B138" s="2" t="s">
        <v>15</v>
      </c>
    </row>
    <row r="139" spans="1:6" x14ac:dyDescent="0.2">
      <c r="A139" s="2">
        <f t="shared" ref="A139:A150" si="18">A138+0.01</f>
        <v>10.01</v>
      </c>
      <c r="B139" s="2" t="s">
        <v>153</v>
      </c>
      <c r="C139" s="2" t="s">
        <v>2</v>
      </c>
      <c r="D139" s="2">
        <v>1</v>
      </c>
      <c r="E139" s="2">
        <f>VLOOKUP(B139,'Listado de precios'!$A$5:$C$184,3,0)</f>
        <v>54900</v>
      </c>
      <c r="F139" s="2">
        <f t="shared" ref="F139:F150" si="19">E139*D139</f>
        <v>54900</v>
      </c>
    </row>
    <row r="140" spans="1:6" x14ac:dyDescent="0.2">
      <c r="A140" s="2">
        <f t="shared" si="18"/>
        <v>10.02</v>
      </c>
      <c r="B140" s="2" t="s">
        <v>186</v>
      </c>
      <c r="C140" s="2" t="s">
        <v>2</v>
      </c>
      <c r="D140" s="2">
        <v>1</v>
      </c>
      <c r="E140" s="2">
        <f>VLOOKUP(B140,'Listado de precios'!$A$5:$C$184,3,0)</f>
        <v>393800</v>
      </c>
      <c r="F140" s="2">
        <f t="shared" si="19"/>
        <v>393800</v>
      </c>
    </row>
    <row r="141" spans="1:6" x14ac:dyDescent="0.2">
      <c r="A141" s="2">
        <f t="shared" si="18"/>
        <v>10.029999999999999</v>
      </c>
      <c r="B141" s="2" t="s">
        <v>185</v>
      </c>
      <c r="C141" s="2" t="s">
        <v>2</v>
      </c>
      <c r="D141" s="2">
        <v>5</v>
      </c>
      <c r="E141" s="2">
        <f>VLOOKUP(B141,'Listado de precios'!$A$5:$C$184,3,0)</f>
        <v>469984</v>
      </c>
      <c r="F141" s="2">
        <f t="shared" si="19"/>
        <v>2349920</v>
      </c>
    </row>
    <row r="142" spans="1:6" x14ac:dyDescent="0.2">
      <c r="A142" s="2">
        <f t="shared" si="18"/>
        <v>10.039999999999999</v>
      </c>
      <c r="B142" s="2" t="s">
        <v>179</v>
      </c>
      <c r="C142" s="2" t="s">
        <v>2</v>
      </c>
      <c r="D142" s="2">
        <v>240</v>
      </c>
      <c r="E142" s="2">
        <f>VLOOKUP(B142,'Listado de precios'!$A$5:$C$184,3,0)</f>
        <v>21850</v>
      </c>
      <c r="F142" s="2">
        <f t="shared" si="19"/>
        <v>5244000</v>
      </c>
    </row>
    <row r="143" spans="1:6" x14ac:dyDescent="0.2">
      <c r="A143" s="2">
        <f t="shared" si="18"/>
        <v>10.049999999999999</v>
      </c>
      <c r="B143" s="2" t="s">
        <v>201</v>
      </c>
      <c r="C143" s="2" t="s">
        <v>2</v>
      </c>
      <c r="D143" s="2">
        <v>1</v>
      </c>
      <c r="E143" s="2">
        <f>VLOOKUP(B143,'Listado de precios'!$A$5:$C$184,3,0)</f>
        <v>45000</v>
      </c>
      <c r="F143" s="2">
        <f t="shared" si="19"/>
        <v>45000</v>
      </c>
    </row>
    <row r="144" spans="1:6" x14ac:dyDescent="0.2">
      <c r="A144" s="2">
        <f t="shared" si="18"/>
        <v>10.059999999999999</v>
      </c>
      <c r="B144" s="2" t="s">
        <v>178</v>
      </c>
      <c r="C144" s="2" t="s">
        <v>2</v>
      </c>
      <c r="D144" s="2">
        <f>D142</f>
        <v>240</v>
      </c>
      <c r="E144" s="2">
        <f>VLOOKUP(B144,'Listado de precios'!$A$5:$C$184,3,0)</f>
        <v>6000</v>
      </c>
      <c r="F144" s="2">
        <f t="shared" si="19"/>
        <v>1440000</v>
      </c>
    </row>
    <row r="145" spans="1:6" x14ac:dyDescent="0.2">
      <c r="A145" s="2">
        <f t="shared" si="18"/>
        <v>10.069999999999999</v>
      </c>
      <c r="B145" s="2" t="s">
        <v>123</v>
      </c>
      <c r="C145" s="2" t="s">
        <v>2</v>
      </c>
      <c r="D145" s="2">
        <v>1</v>
      </c>
      <c r="E145" s="2">
        <f>VLOOKUP(B145,'Listado de precios'!$A$5:$C$184,3,0)</f>
        <v>90000</v>
      </c>
      <c r="F145" s="2">
        <f t="shared" si="19"/>
        <v>90000</v>
      </c>
    </row>
    <row r="146" spans="1:6" x14ac:dyDescent="0.2">
      <c r="A146" s="2">
        <f t="shared" si="18"/>
        <v>10.079999999999998</v>
      </c>
      <c r="B146" s="2" t="s">
        <v>73</v>
      </c>
      <c r="C146" s="2" t="s">
        <v>2</v>
      </c>
      <c r="D146" s="2">
        <v>12</v>
      </c>
      <c r="E146" s="2">
        <f>VLOOKUP(B146,'Listado de precios'!$A$5:$C$184,3,0)</f>
        <v>11996</v>
      </c>
      <c r="F146" s="2">
        <f t="shared" si="19"/>
        <v>143952</v>
      </c>
    </row>
    <row r="147" spans="1:6" x14ac:dyDescent="0.2">
      <c r="A147" s="2">
        <f t="shared" si="18"/>
        <v>10.089999999999998</v>
      </c>
      <c r="B147" s="2" t="s">
        <v>20</v>
      </c>
      <c r="C147" s="2" t="s">
        <v>1</v>
      </c>
      <c r="D147" s="2">
        <v>8</v>
      </c>
      <c r="E147" s="2">
        <f>VLOOKUP(B147,'Listado de precios'!$A$5:$C$184,3,0)</f>
        <v>69389</v>
      </c>
      <c r="F147" s="2">
        <f t="shared" si="19"/>
        <v>555112</v>
      </c>
    </row>
    <row r="148" spans="1:6" x14ac:dyDescent="0.2">
      <c r="A148" s="2">
        <f t="shared" si="18"/>
        <v>10.099999999999998</v>
      </c>
      <c r="B148" s="2" t="s">
        <v>84</v>
      </c>
      <c r="C148" s="2" t="s">
        <v>1</v>
      </c>
      <c r="D148" s="2">
        <v>6.6</v>
      </c>
      <c r="E148" s="2">
        <f>VLOOKUP(B148,'Listado de precios'!$A$5:$C$184,3,0)</f>
        <v>16830</v>
      </c>
      <c r="F148" s="2">
        <f t="shared" si="19"/>
        <v>111078</v>
      </c>
    </row>
    <row r="149" spans="1:6" x14ac:dyDescent="0.2">
      <c r="A149" s="2">
        <f t="shared" si="18"/>
        <v>10.109999999999998</v>
      </c>
      <c r="B149" s="2" t="s">
        <v>133</v>
      </c>
      <c r="C149" s="2" t="s">
        <v>1</v>
      </c>
      <c r="D149" s="2">
        <f>D148</f>
        <v>6.6</v>
      </c>
      <c r="E149" s="2">
        <f>VLOOKUP(B149,'Listado de precios'!$A$5:$C$184,3,0)</f>
        <v>6500</v>
      </c>
      <c r="F149" s="2">
        <f t="shared" si="19"/>
        <v>42900</v>
      </c>
    </row>
    <row r="150" spans="1:6" x14ac:dyDescent="0.2">
      <c r="A150" s="2">
        <f t="shared" si="18"/>
        <v>10.119999999999997</v>
      </c>
      <c r="B150" s="2" t="s">
        <v>126</v>
      </c>
      <c r="C150" s="2" t="s">
        <v>2</v>
      </c>
      <c r="D150" s="2">
        <v>1</v>
      </c>
      <c r="E150" s="2">
        <f>VLOOKUP(B150,'Listado de precios'!$A$5:$C$184,3,0)</f>
        <v>642000</v>
      </c>
      <c r="F150" s="2">
        <f t="shared" si="19"/>
        <v>642000</v>
      </c>
    </row>
    <row r="151" spans="1:6" x14ac:dyDescent="0.2">
      <c r="E151" s="2" t="s">
        <v>87</v>
      </c>
      <c r="F151" s="2">
        <f>SUM(F139:F150)</f>
        <v>11112662</v>
      </c>
    </row>
    <row r="153" spans="1:6" x14ac:dyDescent="0.2">
      <c r="A153" s="2" t="s">
        <v>10</v>
      </c>
      <c r="B153" s="2" t="s">
        <v>109</v>
      </c>
    </row>
    <row r="154" spans="1:6" x14ac:dyDescent="0.2">
      <c r="A154" s="2">
        <v>11</v>
      </c>
      <c r="B154" s="2" t="s">
        <v>15</v>
      </c>
    </row>
    <row r="155" spans="1:6" x14ac:dyDescent="0.2">
      <c r="A155" s="2">
        <f t="shared" ref="A155:A172" si="20">A154+0.01</f>
        <v>11.01</v>
      </c>
      <c r="B155" s="2" t="s">
        <v>76</v>
      </c>
      <c r="C155" s="2" t="s">
        <v>2</v>
      </c>
      <c r="D155" s="2">
        <v>1</v>
      </c>
      <c r="E155" s="2">
        <f>VLOOKUP(B155,'Listado de precios'!$A$5:$C$184,3,0)</f>
        <v>522095.81640000001</v>
      </c>
      <c r="F155" s="2">
        <f t="shared" ref="F155:F172" si="21">E155*D155</f>
        <v>522095.81640000001</v>
      </c>
    </row>
    <row r="156" spans="1:6" x14ac:dyDescent="0.2">
      <c r="A156" s="2">
        <f t="shared" si="20"/>
        <v>11.02</v>
      </c>
      <c r="B156" s="2" t="s">
        <v>17</v>
      </c>
      <c r="C156" s="2" t="s">
        <v>2</v>
      </c>
      <c r="D156" s="2">
        <v>1</v>
      </c>
      <c r="E156" s="2">
        <f>VLOOKUP(B156,'Listado de precios'!$A$5:$C$184,3,0)</f>
        <v>180000</v>
      </c>
      <c r="F156" s="2">
        <f t="shared" si="21"/>
        <v>180000</v>
      </c>
    </row>
    <row r="157" spans="1:6" x14ac:dyDescent="0.2">
      <c r="A157" s="2">
        <f t="shared" si="20"/>
        <v>11.03</v>
      </c>
      <c r="B157" s="2" t="s">
        <v>14</v>
      </c>
      <c r="C157" s="2" t="s">
        <v>2</v>
      </c>
      <c r="D157" s="2">
        <v>1</v>
      </c>
      <c r="E157" s="2">
        <f>VLOOKUP(B157,'Listado de precios'!$A$5:$C$184,3,0)</f>
        <v>65244.062700000002</v>
      </c>
      <c r="F157" s="2">
        <f t="shared" si="21"/>
        <v>65244.062700000002</v>
      </c>
    </row>
    <row r="158" spans="1:6" x14ac:dyDescent="0.2">
      <c r="A158" s="2">
        <f t="shared" si="20"/>
        <v>11.04</v>
      </c>
      <c r="B158" s="2" t="s">
        <v>65</v>
      </c>
      <c r="C158" s="2" t="s">
        <v>2</v>
      </c>
      <c r="D158" s="2">
        <v>2</v>
      </c>
      <c r="E158" s="2">
        <f>VLOOKUP(B158,'Listado de precios'!$A$5:$C$184,3,0)</f>
        <v>383500</v>
      </c>
      <c r="F158" s="2">
        <f t="shared" si="21"/>
        <v>767000</v>
      </c>
    </row>
    <row r="159" spans="1:6" x14ac:dyDescent="0.2">
      <c r="A159" s="2">
        <f t="shared" si="20"/>
        <v>11.049999999999999</v>
      </c>
      <c r="B159" s="2" t="s">
        <v>72</v>
      </c>
      <c r="C159" s="2" t="s">
        <v>2</v>
      </c>
      <c r="D159" s="2">
        <v>1</v>
      </c>
      <c r="E159" s="2">
        <f>VLOOKUP(B159,'Listado de precios'!$A$5:$C$184,3,0)</f>
        <v>229984.4253</v>
      </c>
      <c r="F159" s="2">
        <f t="shared" si="21"/>
        <v>229984.4253</v>
      </c>
    </row>
    <row r="160" spans="1:6" x14ac:dyDescent="0.2">
      <c r="A160" s="2">
        <f t="shared" si="20"/>
        <v>11.059999999999999</v>
      </c>
      <c r="B160" s="2" t="s">
        <v>67</v>
      </c>
      <c r="C160" s="2" t="s">
        <v>2</v>
      </c>
      <c r="D160" s="2">
        <v>12</v>
      </c>
      <c r="E160" s="2">
        <f>VLOOKUP(B160,'Listado de precios'!$A$5:$C$184,3,0)</f>
        <v>6055.0502999999999</v>
      </c>
      <c r="F160" s="2">
        <f t="shared" si="21"/>
        <v>72660.603600000002</v>
      </c>
    </row>
    <row r="161" spans="1:6" x14ac:dyDescent="0.2">
      <c r="A161" s="2">
        <f t="shared" si="20"/>
        <v>11.069999999999999</v>
      </c>
      <c r="B161" s="2" t="s">
        <v>36</v>
      </c>
      <c r="C161" s="2" t="s">
        <v>2</v>
      </c>
      <c r="D161" s="2">
        <v>1</v>
      </c>
      <c r="E161" s="2">
        <f>VLOOKUP(B161,'Listado de precios'!$A$5:$C$184,3,0)</f>
        <v>2400.5229000000004</v>
      </c>
      <c r="F161" s="2">
        <f t="shared" si="21"/>
        <v>2400.5229000000004</v>
      </c>
    </row>
    <row r="162" spans="1:6" x14ac:dyDescent="0.2">
      <c r="A162" s="2">
        <f t="shared" si="20"/>
        <v>11.079999999999998</v>
      </c>
      <c r="B162" s="2" t="s">
        <v>47</v>
      </c>
      <c r="C162" s="2" t="s">
        <v>2</v>
      </c>
      <c r="D162" s="2">
        <v>1</v>
      </c>
      <c r="E162" s="2">
        <f>VLOOKUP(B162,'Listado de precios'!$A$5:$C$184,3,0)</f>
        <v>635242.85100000002</v>
      </c>
      <c r="F162" s="2">
        <f t="shared" si="21"/>
        <v>635242.85100000002</v>
      </c>
    </row>
    <row r="163" spans="1:6" x14ac:dyDescent="0.2">
      <c r="A163" s="2">
        <f t="shared" si="20"/>
        <v>11.089999999999998</v>
      </c>
      <c r="B163" s="2" t="s">
        <v>7</v>
      </c>
      <c r="C163" s="2" t="s">
        <v>2</v>
      </c>
      <c r="D163" s="2">
        <v>6</v>
      </c>
      <c r="E163" s="2">
        <f>VLOOKUP(B163,'Listado de precios'!$A$5:$C$184,3,0)</f>
        <v>245820.7107</v>
      </c>
      <c r="F163" s="2">
        <f t="shared" si="21"/>
        <v>1474924.2642000001</v>
      </c>
    </row>
    <row r="164" spans="1:6" x14ac:dyDescent="0.2">
      <c r="A164" s="2">
        <f t="shared" si="20"/>
        <v>11.099999999999998</v>
      </c>
      <c r="B164" s="2" t="s">
        <v>13</v>
      </c>
      <c r="C164" s="2" t="s">
        <v>2</v>
      </c>
      <c r="D164" s="2">
        <v>1</v>
      </c>
      <c r="E164" s="2">
        <f>VLOOKUP(B164,'Listado de precios'!$A$5:$C$184,3,0)</f>
        <v>198455.16930000004</v>
      </c>
      <c r="F164" s="2">
        <f t="shared" si="21"/>
        <v>198455.16930000004</v>
      </c>
    </row>
    <row r="165" spans="1:6" x14ac:dyDescent="0.2">
      <c r="A165" s="2">
        <f t="shared" si="20"/>
        <v>11.109999999999998</v>
      </c>
      <c r="B165" s="2" t="s">
        <v>153</v>
      </c>
      <c r="C165" s="2" t="s">
        <v>2</v>
      </c>
      <c r="D165" s="2">
        <v>1</v>
      </c>
      <c r="E165" s="2">
        <f>VLOOKUP(B165,'Listado de precios'!$A$5:$C$184,3,0)</f>
        <v>54900</v>
      </c>
      <c r="F165" s="2">
        <f t="shared" si="21"/>
        <v>54900</v>
      </c>
    </row>
    <row r="166" spans="1:6" x14ac:dyDescent="0.2">
      <c r="A166" s="2">
        <f t="shared" si="20"/>
        <v>11.119999999999997</v>
      </c>
      <c r="B166" s="2" t="s">
        <v>66</v>
      </c>
      <c r="C166" s="2" t="s">
        <v>2</v>
      </c>
      <c r="D166" s="2">
        <v>2</v>
      </c>
      <c r="E166" s="2">
        <f>VLOOKUP(B166,'Listado de precios'!$A$5:$C$184,3,0)</f>
        <v>193474.98</v>
      </c>
      <c r="F166" s="2">
        <f t="shared" si="21"/>
        <v>386949.96</v>
      </c>
    </row>
    <row r="167" spans="1:6" x14ac:dyDescent="0.2">
      <c r="A167" s="2">
        <f t="shared" si="20"/>
        <v>11.129999999999997</v>
      </c>
      <c r="B167" s="2" t="s">
        <v>23</v>
      </c>
      <c r="C167" s="2" t="s">
        <v>1</v>
      </c>
      <c r="D167" s="2">
        <v>10</v>
      </c>
      <c r="E167" s="2">
        <f>VLOOKUP(B167,'Listado de precios'!$A$5:$C$184,3,0)</f>
        <v>4126</v>
      </c>
      <c r="F167" s="2">
        <f t="shared" si="21"/>
        <v>41260</v>
      </c>
    </row>
    <row r="168" spans="1:6" x14ac:dyDescent="0.2">
      <c r="A168" s="2">
        <f t="shared" si="20"/>
        <v>11.139999999999997</v>
      </c>
      <c r="B168" s="2" t="s">
        <v>81</v>
      </c>
      <c r="C168" s="2" t="s">
        <v>1</v>
      </c>
      <c r="D168" s="2">
        <v>2</v>
      </c>
      <c r="E168" s="2">
        <f>VLOOKUP(B168,'Listado de precios'!$A$5:$C$184,3,0)</f>
        <v>20711</v>
      </c>
      <c r="F168" s="2">
        <f t="shared" si="21"/>
        <v>41422</v>
      </c>
    </row>
    <row r="169" spans="1:6" x14ac:dyDescent="0.2">
      <c r="A169" s="2">
        <f t="shared" si="20"/>
        <v>11.149999999999997</v>
      </c>
      <c r="B169" s="2" t="s">
        <v>73</v>
      </c>
      <c r="C169" s="2" t="s">
        <v>2</v>
      </c>
      <c r="D169" s="2">
        <v>12</v>
      </c>
      <c r="E169" s="2">
        <f>VLOOKUP(B169,'Listado de precios'!$A$5:$C$184,3,0)</f>
        <v>11996</v>
      </c>
      <c r="F169" s="2">
        <f t="shared" si="21"/>
        <v>143952</v>
      </c>
    </row>
    <row r="170" spans="1:6" x14ac:dyDescent="0.2">
      <c r="A170" s="2">
        <f t="shared" si="20"/>
        <v>11.159999999999997</v>
      </c>
      <c r="B170" s="2" t="s">
        <v>20</v>
      </c>
      <c r="C170" s="2" t="s">
        <v>1</v>
      </c>
      <c r="D170" s="2">
        <v>8</v>
      </c>
      <c r="E170" s="2">
        <f>VLOOKUP(B170,'Listado de precios'!$A$5:$C$184,3,0)</f>
        <v>69389</v>
      </c>
      <c r="F170" s="2">
        <f t="shared" si="21"/>
        <v>555112</v>
      </c>
    </row>
    <row r="171" spans="1:6" x14ac:dyDescent="0.2">
      <c r="A171" s="2">
        <f t="shared" si="20"/>
        <v>11.169999999999996</v>
      </c>
      <c r="B171" s="2" t="s">
        <v>124</v>
      </c>
      <c r="C171" s="2" t="s">
        <v>2</v>
      </c>
      <c r="D171" s="2">
        <v>1</v>
      </c>
      <c r="E171" s="2">
        <f>VLOOKUP(B171,'Listado de precios'!$A$5:$C$184,3,0)</f>
        <v>160500</v>
      </c>
      <c r="F171" s="2">
        <f t="shared" si="21"/>
        <v>160500</v>
      </c>
    </row>
    <row r="172" spans="1:6" x14ac:dyDescent="0.2">
      <c r="A172" s="2">
        <f t="shared" si="20"/>
        <v>11.179999999999996</v>
      </c>
      <c r="B172" s="2" t="s">
        <v>125</v>
      </c>
      <c r="C172" s="2" t="s">
        <v>2</v>
      </c>
      <c r="D172" s="2">
        <v>1</v>
      </c>
      <c r="E172" s="2">
        <f>VLOOKUP(B172,'Listado de precios'!$A$5:$C$184,3,0)</f>
        <v>1070000</v>
      </c>
      <c r="F172" s="2">
        <f t="shared" si="21"/>
        <v>1070000</v>
      </c>
    </row>
    <row r="173" spans="1:6" x14ac:dyDescent="0.2">
      <c r="E173" s="2" t="s">
        <v>87</v>
      </c>
      <c r="F173" s="2">
        <f>SUM(F155:F172)</f>
        <v>6602103.6754000001</v>
      </c>
    </row>
    <row r="175" spans="1:6" x14ac:dyDescent="0.2">
      <c r="A175" s="2" t="s">
        <v>10</v>
      </c>
      <c r="B175" s="2" t="s">
        <v>144</v>
      </c>
    </row>
    <row r="176" spans="1:6" x14ac:dyDescent="0.2">
      <c r="A176" s="2">
        <v>12</v>
      </c>
      <c r="B176" s="2" t="s">
        <v>15</v>
      </c>
    </row>
    <row r="177" spans="1:6" x14ac:dyDescent="0.2">
      <c r="A177" s="2">
        <f t="shared" ref="A177:A182" si="22">A176+0.01</f>
        <v>12.01</v>
      </c>
      <c r="B177" s="2" t="s">
        <v>84</v>
      </c>
      <c r="C177" s="2" t="s">
        <v>1</v>
      </c>
      <c r="D177" s="2">
        <v>37.5</v>
      </c>
      <c r="E177" s="2">
        <f>VLOOKUP(B177,'Listado de precios'!$A$5:$C$184,3,0)</f>
        <v>16830</v>
      </c>
      <c r="F177" s="2">
        <f t="shared" ref="F177:F182" si="23">D177*E177</f>
        <v>631125</v>
      </c>
    </row>
    <row r="178" spans="1:6" x14ac:dyDescent="0.2">
      <c r="A178" s="2">
        <f t="shared" si="22"/>
        <v>12.02</v>
      </c>
      <c r="B178" s="2" t="s">
        <v>133</v>
      </c>
      <c r="C178" s="2" t="s">
        <v>1</v>
      </c>
      <c r="D178" s="2">
        <f>D177</f>
        <v>37.5</v>
      </c>
      <c r="E178" s="2">
        <f>VLOOKUP(B178,'Listado de precios'!$A$5:$C$184,3,0)</f>
        <v>6500</v>
      </c>
      <c r="F178" s="2">
        <f t="shared" si="23"/>
        <v>243750</v>
      </c>
    </row>
    <row r="179" spans="1:6" x14ac:dyDescent="0.2">
      <c r="A179" s="2">
        <f t="shared" si="22"/>
        <v>12.03</v>
      </c>
      <c r="B179" s="2" t="s">
        <v>35</v>
      </c>
      <c r="C179" s="2" t="s">
        <v>2</v>
      </c>
      <c r="D179" s="2">
        <v>1</v>
      </c>
      <c r="E179" s="2">
        <f>VLOOKUP(B179,'Listado de precios'!$A$5:$C$184,3,0)</f>
        <v>378210</v>
      </c>
      <c r="F179" s="2">
        <f t="shared" si="23"/>
        <v>378210</v>
      </c>
    </row>
    <row r="180" spans="1:6" x14ac:dyDescent="0.2">
      <c r="A180" s="2">
        <f t="shared" si="22"/>
        <v>12.04</v>
      </c>
      <c r="B180" s="2" t="s">
        <v>58</v>
      </c>
      <c r="C180" s="2" t="s">
        <v>2</v>
      </c>
      <c r="D180" s="2">
        <f>D179</f>
        <v>1</v>
      </c>
      <c r="E180" s="2">
        <f>VLOOKUP(B180,'Listado de precios'!$A$5:$C$184,3,0)</f>
        <v>40881</v>
      </c>
      <c r="F180" s="2">
        <f t="shared" si="23"/>
        <v>40881</v>
      </c>
    </row>
    <row r="181" spans="1:6" x14ac:dyDescent="0.2">
      <c r="A181" s="2">
        <f t="shared" si="22"/>
        <v>12.049999999999999</v>
      </c>
      <c r="B181" s="2" t="s">
        <v>37</v>
      </c>
      <c r="C181" s="2" t="s">
        <v>38</v>
      </c>
      <c r="D181" s="2">
        <v>3.3899999999999998E-3</v>
      </c>
      <c r="E181" s="2">
        <f>VLOOKUP(B181,'Listado de precios'!$A$5:$C$184,3,0)</f>
        <v>56900</v>
      </c>
      <c r="F181" s="2">
        <f t="shared" si="23"/>
        <v>192.89099999999999</v>
      </c>
    </row>
    <row r="182" spans="1:6" x14ac:dyDescent="0.2">
      <c r="A182" s="2">
        <f t="shared" si="22"/>
        <v>12.059999999999999</v>
      </c>
      <c r="B182" s="2" t="s">
        <v>53</v>
      </c>
      <c r="C182" s="2" t="s">
        <v>2</v>
      </c>
      <c r="D182" s="2">
        <v>0.01</v>
      </c>
      <c r="E182" s="2">
        <f>VLOOKUP(B182,'Listado de precios'!$A$5:$C$184,3,0)</f>
        <v>27900</v>
      </c>
      <c r="F182" s="2">
        <f t="shared" si="23"/>
        <v>279</v>
      </c>
    </row>
    <row r="183" spans="1:6" x14ac:dyDescent="0.2">
      <c r="E183" s="2" t="s">
        <v>87</v>
      </c>
      <c r="F183" s="2">
        <f>SUM(F177:F182)</f>
        <v>1294437.8910000001</v>
      </c>
    </row>
  </sheetData>
  <conditionalFormatting sqref="A1:XFD1048576">
    <cfRule type="notContainsBlanks" dxfId="45" priority="1">
      <formula>LEN(TRIM(A1))&gt;0</formula>
    </cfRule>
    <cfRule type="containsBlanks" dxfId="44" priority="2">
      <formula>LEN(TRIM(A1))=0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3"/>
  <sheetViews>
    <sheetView zoomScale="60" zoomScaleNormal="60" workbookViewId="0">
      <selection sqref="A1:XFD1048576"/>
    </sheetView>
  </sheetViews>
  <sheetFormatPr baseColWidth="10" defaultColWidth="11.42578125" defaultRowHeight="12.75" x14ac:dyDescent="0.2"/>
  <cols>
    <col min="1" max="1" width="12.28515625" style="2" bestFit="1" customWidth="1"/>
    <col min="2" max="2" width="130.140625" style="2" bestFit="1" customWidth="1"/>
    <col min="3" max="3" width="9.140625" style="2" bestFit="1" customWidth="1"/>
    <col min="4" max="4" width="11.85546875" style="2" bestFit="1" customWidth="1"/>
    <col min="5" max="5" width="18" style="2" bestFit="1" customWidth="1"/>
    <col min="6" max="6" width="14.85546875" style="2" bestFit="1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135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5" si="1">E6*D6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D15" s="2">
        <v>1</v>
      </c>
      <c r="E15" s="2">
        <f>VLOOKUP(B15,'Listado de precios'!$A$5:$C$184,3,0)</f>
        <v>10000</v>
      </c>
      <c r="F15" s="2">
        <f t="shared" si="1"/>
        <v>10000</v>
      </c>
    </row>
    <row r="16" spans="1:6" x14ac:dyDescent="0.2">
      <c r="E16" s="2" t="s">
        <v>87</v>
      </c>
      <c r="F16" s="2">
        <f>SUM(F6:F15)</f>
        <v>52052.987000000001</v>
      </c>
    </row>
    <row r="18" spans="1:6" x14ac:dyDescent="0.2">
      <c r="A18" s="2" t="s">
        <v>10</v>
      </c>
      <c r="B18" s="2" t="s">
        <v>134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66030.293160000001</v>
      </c>
    </row>
    <row r="33" spans="1:6" x14ac:dyDescent="0.2">
      <c r="A33" s="2" t="s">
        <v>10</v>
      </c>
      <c r="B33" s="2" t="s">
        <v>145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 t="shared" ref="A35:A41" si="4"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 t="shared" ref="F35:F41" si="5">D35*E35</f>
        <v>192.89100000000002</v>
      </c>
    </row>
    <row r="36" spans="1:6" x14ac:dyDescent="0.2">
      <c r="A36" s="2">
        <f t="shared" si="4"/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5"/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8</v>
      </c>
      <c r="E37" s="2">
        <f>VLOOKUP(B37,'Listado de precios'!$A$5:$C$184,3,0)</f>
        <v>880</v>
      </c>
      <c r="F37" s="2">
        <f t="shared" si="5"/>
        <v>7040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f>D37</f>
        <v>8</v>
      </c>
      <c r="E38" s="2">
        <f>VLOOKUP(B38,'Listado de precios'!$A$5:$C$184,3,0)</f>
        <v>2167</v>
      </c>
      <c r="F38" s="2">
        <f t="shared" si="5"/>
        <v>17336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177</v>
      </c>
      <c r="C40" s="2" t="s">
        <v>2</v>
      </c>
      <c r="D40" s="2">
        <v>1</v>
      </c>
      <c r="E40" s="2">
        <f>VLOOKUP(B40,'Listado de precios'!$A$5:$C$184,3,0)</f>
        <v>1550</v>
      </c>
      <c r="F40" s="2">
        <f t="shared" si="5"/>
        <v>1550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40227.891000000003</v>
      </c>
    </row>
    <row r="44" spans="1:6" x14ac:dyDescent="0.2">
      <c r="A44" s="2" t="s">
        <v>10</v>
      </c>
      <c r="B44" s="2" t="s">
        <v>140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f t="shared" ref="A46:A55" si="6">A45+0.01</f>
        <v>4.01</v>
      </c>
      <c r="B46" s="2" t="s">
        <v>37</v>
      </c>
      <c r="C46" s="2" t="s">
        <v>38</v>
      </c>
      <c r="D46" s="2">
        <v>3.3900000000000002E-3</v>
      </c>
      <c r="E46" s="2">
        <f>VLOOKUP(B46,'Listado de precios'!$A$5:$C$184,3,0)</f>
        <v>56900</v>
      </c>
      <c r="F46" s="2">
        <f t="shared" ref="F46:F55" si="7">E46*D46</f>
        <v>192.89100000000002</v>
      </c>
    </row>
    <row r="47" spans="1:6" x14ac:dyDescent="0.2">
      <c r="A47" s="2">
        <f t="shared" si="6"/>
        <v>4.0199999999999996</v>
      </c>
      <c r="B47" s="2" t="s">
        <v>53</v>
      </c>
      <c r="C47" s="2" t="s">
        <v>2</v>
      </c>
      <c r="D47" s="2">
        <v>0.01</v>
      </c>
      <c r="E47" s="2">
        <f>VLOOKUP(B47,'Listado de precios'!$A$5:$C$184,3,0)</f>
        <v>27900</v>
      </c>
      <c r="F47" s="2">
        <f t="shared" si="7"/>
        <v>279</v>
      </c>
    </row>
    <row r="48" spans="1:6" x14ac:dyDescent="0.2">
      <c r="A48" s="2">
        <f t="shared" si="6"/>
        <v>4.0299999999999994</v>
      </c>
      <c r="B48" s="2" t="s">
        <v>150</v>
      </c>
      <c r="C48" s="2" t="s">
        <v>1</v>
      </c>
      <c r="D48" s="2">
        <v>5</v>
      </c>
      <c r="E48" s="2">
        <f>VLOOKUP(B48,'Listado de precios'!$A$5:$C$184,3,0)</f>
        <v>880</v>
      </c>
      <c r="F48" s="2">
        <f t="shared" si="7"/>
        <v>4400</v>
      </c>
    </row>
    <row r="49" spans="1:6" x14ac:dyDescent="0.2">
      <c r="A49" s="2">
        <f t="shared" si="6"/>
        <v>4.0399999999999991</v>
      </c>
      <c r="B49" s="2" t="s">
        <v>131</v>
      </c>
      <c r="C49" s="2" t="s">
        <v>1</v>
      </c>
      <c r="D49" s="2">
        <f>D48</f>
        <v>5</v>
      </c>
      <c r="E49" s="2">
        <f>VLOOKUP(B49,'Listado de precios'!$A$5:$C$184,3,0)</f>
        <v>2167</v>
      </c>
      <c r="F49" s="2">
        <f t="shared" si="7"/>
        <v>10835</v>
      </c>
    </row>
    <row r="50" spans="1:6" x14ac:dyDescent="0.2">
      <c r="A50" s="2">
        <f t="shared" si="6"/>
        <v>4.0499999999999989</v>
      </c>
      <c r="B50" s="2" t="s">
        <v>69</v>
      </c>
      <c r="C50" s="2" t="s">
        <v>2</v>
      </c>
      <c r="D50" s="2">
        <v>1</v>
      </c>
      <c r="E50" s="2">
        <f>VLOOKUP(B50,'Listado de precios'!$A$5:$C$184,3,0)</f>
        <v>4400</v>
      </c>
      <c r="F50" s="2">
        <f t="shared" si="7"/>
        <v>4400</v>
      </c>
    </row>
    <row r="51" spans="1:6" x14ac:dyDescent="0.2">
      <c r="A51" s="2">
        <f t="shared" si="6"/>
        <v>4.0599999999999987</v>
      </c>
      <c r="B51" s="2" t="s">
        <v>177</v>
      </c>
      <c r="C51" s="2" t="s">
        <v>2</v>
      </c>
      <c r="D51" s="2">
        <v>1</v>
      </c>
      <c r="E51" s="2">
        <f>VLOOKUP(B51,'Listado de precios'!$A$5:$C$184,3,0)</f>
        <v>1550</v>
      </c>
      <c r="F51" s="2">
        <f t="shared" si="7"/>
        <v>1550</v>
      </c>
    </row>
    <row r="52" spans="1:6" x14ac:dyDescent="0.2">
      <c r="A52" s="2">
        <f t="shared" si="6"/>
        <v>4.0699999999999985</v>
      </c>
      <c r="B52" s="2" t="s">
        <v>41</v>
      </c>
      <c r="C52" s="2" t="s">
        <v>2</v>
      </c>
      <c r="D52" s="2">
        <v>1</v>
      </c>
      <c r="E52" s="2">
        <f>VLOOKUP(B52,'Listado de precios'!$A$5:$C$184,3,0)</f>
        <v>1100</v>
      </c>
      <c r="F52" s="2">
        <f t="shared" si="7"/>
        <v>1100</v>
      </c>
    </row>
    <row r="53" spans="1:6" x14ac:dyDescent="0.2">
      <c r="A53" s="2">
        <f t="shared" si="6"/>
        <v>4.0799999999999983</v>
      </c>
      <c r="B53" s="2" t="s">
        <v>22</v>
      </c>
      <c r="C53" s="2" t="s">
        <v>1</v>
      </c>
      <c r="D53" s="2">
        <f>D48+1</f>
        <v>6</v>
      </c>
      <c r="E53" s="2">
        <f>VLOOKUP(B53,'Listado de precios'!$A$5:$C$184,3,0)</f>
        <v>1076.0159999999998</v>
      </c>
      <c r="F53" s="2">
        <f t="shared" si="7"/>
        <v>6456.0959999999995</v>
      </c>
    </row>
    <row r="54" spans="1:6" x14ac:dyDescent="0.2">
      <c r="A54" s="2">
        <f t="shared" si="6"/>
        <v>4.0899999999999981</v>
      </c>
      <c r="B54" s="2" t="s">
        <v>62</v>
      </c>
      <c r="C54" s="2" t="s">
        <v>2</v>
      </c>
      <c r="D54" s="2">
        <v>1</v>
      </c>
      <c r="E54" s="2">
        <f>VLOOKUP(B54,'Listado de precios'!$A$5:$C$184,3,0)</f>
        <v>12840</v>
      </c>
      <c r="F54" s="2">
        <f t="shared" si="7"/>
        <v>12840</v>
      </c>
    </row>
    <row r="55" spans="1:6" x14ac:dyDescent="0.2">
      <c r="A55" s="2">
        <f t="shared" si="6"/>
        <v>4.0999999999999979</v>
      </c>
      <c r="B55" s="2" t="s">
        <v>146</v>
      </c>
      <c r="D55" s="2">
        <v>1</v>
      </c>
      <c r="E55" s="2">
        <f>VLOOKUP(B55,'Listado de precios'!$A$5:$C$184,3,0)</f>
        <v>10000</v>
      </c>
      <c r="F55" s="2">
        <f t="shared" si="7"/>
        <v>10000</v>
      </c>
    </row>
    <row r="56" spans="1:6" x14ac:dyDescent="0.2">
      <c r="E56" s="2" t="s">
        <v>87</v>
      </c>
      <c r="F56" s="2">
        <f>SUM(F46:F55)</f>
        <v>52052.987000000001</v>
      </c>
    </row>
    <row r="58" spans="1:6" x14ac:dyDescent="0.2">
      <c r="A58" s="2" t="s">
        <v>10</v>
      </c>
      <c r="B58" s="2" t="s">
        <v>141</v>
      </c>
    </row>
    <row r="59" spans="1:6" x14ac:dyDescent="0.2">
      <c r="A59" s="2">
        <v>5</v>
      </c>
      <c r="B59" s="2" t="s">
        <v>15</v>
      </c>
    </row>
    <row r="60" spans="1:6" x14ac:dyDescent="0.2">
      <c r="A60" s="2">
        <f t="shared" ref="A60:A69" si="8">A59+0.01</f>
        <v>5.01</v>
      </c>
      <c r="B60" s="2" t="s">
        <v>37</v>
      </c>
      <c r="C60" s="2" t="s">
        <v>38</v>
      </c>
      <c r="D60" s="2">
        <v>3.3900000000000002E-3</v>
      </c>
      <c r="E60" s="2">
        <f>VLOOKUP(B60,'Listado de precios'!$A$5:$C$184,3,0)</f>
        <v>56900</v>
      </c>
      <c r="F60" s="2">
        <f t="shared" ref="F60:F68" si="9">D60*E60</f>
        <v>192.89100000000002</v>
      </c>
    </row>
    <row r="61" spans="1:6" x14ac:dyDescent="0.2">
      <c r="A61" s="2">
        <f t="shared" si="8"/>
        <v>5.0199999999999996</v>
      </c>
      <c r="B61" s="2" t="s">
        <v>53</v>
      </c>
      <c r="C61" s="2" t="s">
        <v>2</v>
      </c>
      <c r="D61" s="2">
        <v>0.01</v>
      </c>
      <c r="E61" s="2">
        <f>VLOOKUP(B61,'Listado de precios'!$A$5:$C$184,3,0)</f>
        <v>27900</v>
      </c>
      <c r="F61" s="2">
        <f t="shared" si="9"/>
        <v>279</v>
      </c>
    </row>
    <row r="62" spans="1:6" x14ac:dyDescent="0.2">
      <c r="A62" s="2">
        <f t="shared" si="8"/>
        <v>5.0299999999999994</v>
      </c>
      <c r="B62" s="2" t="s">
        <v>150</v>
      </c>
      <c r="C62" s="2" t="s">
        <v>1</v>
      </c>
      <c r="D62" s="2">
        <v>7</v>
      </c>
      <c r="E62" s="2">
        <f>VLOOKUP(B62,'Listado de precios'!$A$5:$C$184,3,0)</f>
        <v>880</v>
      </c>
      <c r="F62" s="2">
        <f t="shared" si="9"/>
        <v>6160</v>
      </c>
    </row>
    <row r="63" spans="1:6" x14ac:dyDescent="0.2">
      <c r="A63" s="2">
        <f t="shared" si="8"/>
        <v>5.0399999999999991</v>
      </c>
      <c r="B63" s="2" t="s">
        <v>131</v>
      </c>
      <c r="C63" s="2" t="s">
        <v>1</v>
      </c>
      <c r="D63" s="2">
        <f>D62</f>
        <v>7</v>
      </c>
      <c r="E63" s="2">
        <f>VLOOKUP(B63,'Listado de precios'!$A$5:$C$184,3,0)</f>
        <v>2167</v>
      </c>
      <c r="F63" s="2">
        <f t="shared" si="9"/>
        <v>15169</v>
      </c>
    </row>
    <row r="64" spans="1:6" x14ac:dyDescent="0.2">
      <c r="A64" s="2">
        <f t="shared" si="8"/>
        <v>5.0499999999999989</v>
      </c>
      <c r="B64" s="2" t="s">
        <v>71</v>
      </c>
      <c r="C64" s="2" t="s">
        <v>2</v>
      </c>
      <c r="D64" s="2">
        <v>1</v>
      </c>
      <c r="E64" s="2">
        <f>VLOOKUP(B64,'Listado de precios'!$A$5:$C$184,3,0)</f>
        <v>15000</v>
      </c>
      <c r="F64" s="2">
        <f t="shared" si="9"/>
        <v>15000</v>
      </c>
    </row>
    <row r="65" spans="1:6" x14ac:dyDescent="0.2">
      <c r="A65" s="2">
        <f t="shared" si="8"/>
        <v>5.0599999999999987</v>
      </c>
      <c r="B65" s="2" t="s">
        <v>177</v>
      </c>
      <c r="C65" s="2" t="s">
        <v>2</v>
      </c>
      <c r="D65" s="2">
        <v>1</v>
      </c>
      <c r="E65" s="2">
        <f>VLOOKUP(B65,'Listado de precios'!$A$5:$C$184,3,0)</f>
        <v>1550</v>
      </c>
      <c r="F65" s="2">
        <f t="shared" si="9"/>
        <v>1550</v>
      </c>
    </row>
    <row r="66" spans="1:6" x14ac:dyDescent="0.2">
      <c r="A66" s="2">
        <f t="shared" si="8"/>
        <v>5.0699999999999985</v>
      </c>
      <c r="B66" s="2" t="s">
        <v>28</v>
      </c>
      <c r="C66" s="2" t="s">
        <v>1</v>
      </c>
      <c r="D66" s="2">
        <v>14</v>
      </c>
      <c r="E66" s="2">
        <f>VLOOKUP(B66,'Listado de precios'!$A$5:$C$184,3,0)</f>
        <v>938.71194000000003</v>
      </c>
      <c r="F66" s="2">
        <f t="shared" si="9"/>
        <v>13141.96716</v>
      </c>
    </row>
    <row r="67" spans="1:6" x14ac:dyDescent="0.2">
      <c r="A67" s="2">
        <f t="shared" si="8"/>
        <v>5.0799999999999983</v>
      </c>
      <c r="B67" s="2" t="s">
        <v>42</v>
      </c>
      <c r="C67" s="2" t="s">
        <v>2</v>
      </c>
      <c r="D67" s="2">
        <v>2</v>
      </c>
      <c r="E67" s="2">
        <f>VLOOKUP(B67,'Listado de precios'!$A$5:$C$184,3,0)</f>
        <v>895.71749999999997</v>
      </c>
      <c r="F67" s="2">
        <f t="shared" si="9"/>
        <v>1791.4349999999999</v>
      </c>
    </row>
    <row r="68" spans="1:6" x14ac:dyDescent="0.2">
      <c r="A68" s="2">
        <f t="shared" si="8"/>
        <v>5.0899999999999981</v>
      </c>
      <c r="B68" s="2" t="s">
        <v>64</v>
      </c>
      <c r="C68" s="2" t="s">
        <v>2</v>
      </c>
      <c r="D68" s="2">
        <v>1</v>
      </c>
      <c r="E68" s="2">
        <f>VLOOKUP(B68,'Listado de precios'!$A$5:$C$184,3,0)</f>
        <v>12840</v>
      </c>
      <c r="F68" s="2">
        <f t="shared" si="9"/>
        <v>12840</v>
      </c>
    </row>
    <row r="69" spans="1:6" x14ac:dyDescent="0.2">
      <c r="A69" s="2">
        <f t="shared" si="8"/>
        <v>5.0999999999999979</v>
      </c>
      <c r="B69" s="2" t="s">
        <v>147</v>
      </c>
      <c r="C69" s="2" t="s">
        <v>2</v>
      </c>
      <c r="D69" s="2">
        <v>1</v>
      </c>
      <c r="E69" s="2">
        <f>VLOOKUP(B69,'Listado de precios'!$A$5:$C$184,3,0)</f>
        <v>6000</v>
      </c>
      <c r="F69" s="2">
        <f>E69*D69</f>
        <v>6000</v>
      </c>
    </row>
    <row r="70" spans="1:6" x14ac:dyDescent="0.2">
      <c r="E70" s="2" t="s">
        <v>87</v>
      </c>
      <c r="F70" s="2">
        <f>SUM(F60:F69)</f>
        <v>72124.293160000001</v>
      </c>
    </row>
    <row r="72" spans="1:6" x14ac:dyDescent="0.2">
      <c r="A72" s="2" t="s">
        <v>10</v>
      </c>
      <c r="B72" s="2" t="s">
        <v>142</v>
      </c>
    </row>
    <row r="73" spans="1:6" x14ac:dyDescent="0.2">
      <c r="A73" s="2">
        <v>6</v>
      </c>
      <c r="B73" s="2" t="s">
        <v>15</v>
      </c>
    </row>
    <row r="74" spans="1:6" x14ac:dyDescent="0.2">
      <c r="A74" s="2">
        <f t="shared" ref="A74:A80" si="10">A73+0.01</f>
        <v>6.01</v>
      </c>
      <c r="B74" s="2" t="s">
        <v>37</v>
      </c>
      <c r="C74" s="2" t="s">
        <v>38</v>
      </c>
      <c r="D74" s="2">
        <v>3.3900000000000002E-3</v>
      </c>
      <c r="E74" s="2">
        <f>VLOOKUP(B74,'Listado de precios'!$A$5:$C$184,3,0)</f>
        <v>56900</v>
      </c>
      <c r="F74" s="2">
        <f t="shared" ref="F74:F80" si="11">D74*E74</f>
        <v>192.89100000000002</v>
      </c>
    </row>
    <row r="75" spans="1:6" x14ac:dyDescent="0.2">
      <c r="A75" s="2">
        <f t="shared" si="10"/>
        <v>6.02</v>
      </c>
      <c r="B75" s="2" t="s">
        <v>53</v>
      </c>
      <c r="C75" s="2" t="s">
        <v>2</v>
      </c>
      <c r="D75" s="2">
        <v>0.01</v>
      </c>
      <c r="E75" s="2">
        <f>VLOOKUP(B75,'Listado de precios'!$A$5:$C$184,3,0)</f>
        <v>27900</v>
      </c>
      <c r="F75" s="2">
        <f t="shared" si="11"/>
        <v>279</v>
      </c>
    </row>
    <row r="76" spans="1:6" x14ac:dyDescent="0.2">
      <c r="A76" s="2">
        <f t="shared" si="10"/>
        <v>6.0299999999999994</v>
      </c>
      <c r="B76" s="2" t="s">
        <v>150</v>
      </c>
      <c r="C76" s="2" t="s">
        <v>1</v>
      </c>
      <c r="D76" s="2">
        <v>8</v>
      </c>
      <c r="E76" s="2">
        <f>VLOOKUP(B76,'Listado de precios'!$A$5:$C$184,3,0)</f>
        <v>880</v>
      </c>
      <c r="F76" s="2">
        <f t="shared" si="11"/>
        <v>7040</v>
      </c>
    </row>
    <row r="77" spans="1:6" x14ac:dyDescent="0.2">
      <c r="A77" s="2">
        <f t="shared" si="10"/>
        <v>6.0399999999999991</v>
      </c>
      <c r="B77" s="2" t="s">
        <v>131</v>
      </c>
      <c r="C77" s="2" t="s">
        <v>1</v>
      </c>
      <c r="D77" s="2">
        <f>D76</f>
        <v>8</v>
      </c>
      <c r="E77" s="2">
        <f>VLOOKUP(B77,'Listado de precios'!$A$5:$C$184,3,0)</f>
        <v>2167</v>
      </c>
      <c r="F77" s="2">
        <f t="shared" si="11"/>
        <v>17336</v>
      </c>
    </row>
    <row r="78" spans="1:6" x14ac:dyDescent="0.2">
      <c r="A78" s="2">
        <f t="shared" si="10"/>
        <v>6.0499999999999989</v>
      </c>
      <c r="B78" s="2" t="s">
        <v>74</v>
      </c>
      <c r="C78" s="2" t="s">
        <v>75</v>
      </c>
      <c r="D78" s="2">
        <v>1</v>
      </c>
      <c r="E78" s="2">
        <f>VLOOKUP(B78,'Listado de precios'!$A$5:$C$184,3,0)</f>
        <v>4200</v>
      </c>
      <c r="F78" s="2">
        <f t="shared" si="11"/>
        <v>4200</v>
      </c>
    </row>
    <row r="79" spans="1:6" x14ac:dyDescent="0.2">
      <c r="A79" s="2">
        <f t="shared" si="10"/>
        <v>6.0599999999999987</v>
      </c>
      <c r="B79" s="2" t="s">
        <v>177</v>
      </c>
      <c r="C79" s="2" t="s">
        <v>2</v>
      </c>
      <c r="D79" s="2">
        <v>1</v>
      </c>
      <c r="E79" s="2">
        <f>VLOOKUP(B79,'Listado de precios'!$A$5:$C$184,3,0)</f>
        <v>1550</v>
      </c>
      <c r="F79" s="2">
        <f t="shared" si="11"/>
        <v>1550</v>
      </c>
    </row>
    <row r="80" spans="1:6" x14ac:dyDescent="0.2">
      <c r="A80" s="2">
        <f t="shared" si="10"/>
        <v>6.0699999999999985</v>
      </c>
      <c r="B80" s="2" t="s">
        <v>63</v>
      </c>
      <c r="C80" s="2" t="s">
        <v>2</v>
      </c>
      <c r="D80" s="2">
        <v>1</v>
      </c>
      <c r="E80" s="2">
        <f>VLOOKUP(B80,'Listado de precios'!$A$5:$C$184,3,0)</f>
        <v>9630</v>
      </c>
      <c r="F80" s="2">
        <f t="shared" si="11"/>
        <v>9630</v>
      </c>
    </row>
    <row r="81" spans="1:6" x14ac:dyDescent="0.2">
      <c r="E81" s="2" t="s">
        <v>87</v>
      </c>
      <c r="F81" s="2">
        <f>SUM(F74:F80)</f>
        <v>40227.891000000003</v>
      </c>
    </row>
    <row r="83" spans="1:6" x14ac:dyDescent="0.2">
      <c r="A83" s="2" t="s">
        <v>10</v>
      </c>
      <c r="B83" s="2" t="s">
        <v>143</v>
      </c>
    </row>
    <row r="84" spans="1:6" x14ac:dyDescent="0.2">
      <c r="A84" s="2">
        <v>7</v>
      </c>
      <c r="B84" s="2" t="s">
        <v>15</v>
      </c>
    </row>
    <row r="85" spans="1:6" x14ac:dyDescent="0.2">
      <c r="A85" s="2">
        <f t="shared" ref="A85:A97" si="12">A84+0.01</f>
        <v>7.01</v>
      </c>
      <c r="B85" s="2" t="s">
        <v>32</v>
      </c>
      <c r="C85" s="2" t="s">
        <v>2</v>
      </c>
      <c r="D85" s="2">
        <v>1</v>
      </c>
      <c r="E85" s="2">
        <f>VLOOKUP(B85,'Listado de precios'!$A$5:$C$184,3,0)</f>
        <v>31887.542999999998</v>
      </c>
      <c r="F85" s="2">
        <f t="shared" ref="F85:F97" si="13">D85*E85</f>
        <v>31887.542999999998</v>
      </c>
    </row>
    <row r="86" spans="1:6" x14ac:dyDescent="0.2">
      <c r="A86" s="2">
        <f t="shared" si="12"/>
        <v>7.02</v>
      </c>
      <c r="B86" s="2" t="s">
        <v>79</v>
      </c>
      <c r="C86" s="2" t="s">
        <v>1</v>
      </c>
      <c r="D86" s="2">
        <v>6.7</v>
      </c>
      <c r="E86" s="2">
        <f>VLOOKUP(B86,'Listado de precios'!$A$5:$C$184,3,0)</f>
        <v>4659</v>
      </c>
      <c r="F86" s="2">
        <f t="shared" si="13"/>
        <v>31215.3</v>
      </c>
    </row>
    <row r="87" spans="1:6" x14ac:dyDescent="0.2">
      <c r="A87" s="2">
        <f t="shared" si="12"/>
        <v>7.0299999999999994</v>
      </c>
      <c r="B87" s="2" t="s">
        <v>129</v>
      </c>
      <c r="C87" s="2" t="s">
        <v>1</v>
      </c>
      <c r="D87" s="2">
        <f>D86</f>
        <v>6.7</v>
      </c>
      <c r="E87" s="2">
        <f>VLOOKUP(B87,'Listado de precios'!$A$5:$C$184,3,0)</f>
        <v>2167</v>
      </c>
      <c r="F87" s="2">
        <f t="shared" si="13"/>
        <v>14518.9</v>
      </c>
    </row>
    <row r="88" spans="1:6" x14ac:dyDescent="0.2">
      <c r="A88" s="2">
        <f t="shared" si="12"/>
        <v>7.0399999999999991</v>
      </c>
      <c r="B88" s="2" t="s">
        <v>52</v>
      </c>
      <c r="C88" s="2" t="s">
        <v>2</v>
      </c>
      <c r="D88" s="2">
        <v>7</v>
      </c>
      <c r="E88" s="2">
        <f>VLOOKUP(B88,'Listado de precios'!$A$5:$C$184,3,0)</f>
        <v>165</v>
      </c>
      <c r="F88" s="2">
        <f t="shared" si="13"/>
        <v>1155</v>
      </c>
    </row>
    <row r="89" spans="1:6" x14ac:dyDescent="0.2">
      <c r="A89" s="2">
        <f t="shared" si="12"/>
        <v>7.0499999999999989</v>
      </c>
      <c r="B89" s="2" t="s">
        <v>0</v>
      </c>
      <c r="C89" s="2" t="s">
        <v>1</v>
      </c>
      <c r="D89" s="2">
        <v>2.9</v>
      </c>
      <c r="E89" s="2">
        <f>VLOOKUP(B89,'Listado de precios'!$A$5:$C$184,3,0)</f>
        <v>600</v>
      </c>
      <c r="F89" s="2">
        <f t="shared" si="13"/>
        <v>1740</v>
      </c>
    </row>
    <row r="90" spans="1:6" x14ac:dyDescent="0.2">
      <c r="A90" s="2">
        <f t="shared" si="12"/>
        <v>7.0599999999999987</v>
      </c>
      <c r="B90" s="2" t="s">
        <v>85</v>
      </c>
      <c r="C90" s="2" t="s">
        <v>2</v>
      </c>
      <c r="D90" s="2">
        <v>1</v>
      </c>
      <c r="E90" s="2">
        <f>VLOOKUP(B90,'Listado de precios'!$A$5:$C$184,3,0)</f>
        <v>2316.6666666666665</v>
      </c>
      <c r="F90" s="2">
        <f t="shared" si="13"/>
        <v>2316.6666666666665</v>
      </c>
    </row>
    <row r="91" spans="1:6" x14ac:dyDescent="0.2">
      <c r="A91" s="2">
        <f t="shared" si="12"/>
        <v>7.0699999999999985</v>
      </c>
      <c r="B91" s="2" t="s">
        <v>41</v>
      </c>
      <c r="C91" s="2" t="s">
        <v>2</v>
      </c>
      <c r="D91" s="2">
        <v>2</v>
      </c>
      <c r="E91" s="2">
        <f>VLOOKUP(B91,'Listado de precios'!$A$5:$C$184,3,0)</f>
        <v>1100</v>
      </c>
      <c r="F91" s="2">
        <f t="shared" si="13"/>
        <v>2200</v>
      </c>
    </row>
    <row r="92" spans="1:6" x14ac:dyDescent="0.2">
      <c r="A92" s="2">
        <f t="shared" si="12"/>
        <v>7.0799999999999983</v>
      </c>
      <c r="B92" s="2" t="s">
        <v>194</v>
      </c>
      <c r="C92" s="2" t="s">
        <v>1</v>
      </c>
      <c r="D92" s="2">
        <v>100</v>
      </c>
      <c r="E92" s="2">
        <f>VLOOKUP(B92,'Listado de precios'!$A$5:$C$184,3,0)</f>
        <v>1900</v>
      </c>
      <c r="F92" s="2">
        <f t="shared" si="13"/>
        <v>190000</v>
      </c>
    </row>
    <row r="93" spans="1:6" x14ac:dyDescent="0.2">
      <c r="A93" s="2">
        <f t="shared" si="12"/>
        <v>7.0899999999999981</v>
      </c>
      <c r="B93" s="2" t="s">
        <v>181</v>
      </c>
      <c r="C93" s="2" t="s">
        <v>202</v>
      </c>
      <c r="D93" s="2">
        <f>D92</f>
        <v>100</v>
      </c>
      <c r="E93" s="2">
        <f>VLOOKUP(B93,'Listado de precios'!$A$5:$C$184,3,0)</f>
        <v>400</v>
      </c>
      <c r="F93" s="2">
        <f t="shared" si="13"/>
        <v>40000</v>
      </c>
    </row>
    <row r="94" spans="1:6" x14ac:dyDescent="0.2">
      <c r="A94" s="2">
        <f t="shared" si="12"/>
        <v>7.0999999999999979</v>
      </c>
      <c r="B94" s="2" t="s">
        <v>178</v>
      </c>
      <c r="C94" s="2" t="s">
        <v>2</v>
      </c>
      <c r="D94" s="2">
        <f>D95</f>
        <v>2</v>
      </c>
      <c r="E94" s="2">
        <f>VLOOKUP(B94,'Listado de precios'!$A$5:$C$184,3,0)</f>
        <v>6000</v>
      </c>
      <c r="F94" s="2">
        <f t="shared" si="13"/>
        <v>12000</v>
      </c>
    </row>
    <row r="95" spans="1:6" x14ac:dyDescent="0.2">
      <c r="A95" s="2">
        <f t="shared" si="12"/>
        <v>7.1099999999999977</v>
      </c>
      <c r="B95" s="2" t="s">
        <v>179</v>
      </c>
      <c r="C95" s="2" t="s">
        <v>2</v>
      </c>
      <c r="D95" s="2">
        <v>2</v>
      </c>
      <c r="E95" s="2">
        <f>VLOOKUP(B95,'Listado de precios'!$A$5:$C$184,3,0)</f>
        <v>21850</v>
      </c>
      <c r="F95" s="2">
        <f t="shared" si="13"/>
        <v>43700</v>
      </c>
    </row>
    <row r="96" spans="1:6" x14ac:dyDescent="0.2">
      <c r="A96" s="2">
        <f t="shared" si="12"/>
        <v>7.1199999999999974</v>
      </c>
      <c r="B96" s="2" t="s">
        <v>180</v>
      </c>
      <c r="C96" s="2" t="s">
        <v>2</v>
      </c>
      <c r="D96" s="2">
        <v>1</v>
      </c>
      <c r="E96" s="2">
        <f>VLOOKUP(B96,'Listado de precios'!$A$5:$C$184,3,0)</f>
        <v>28000</v>
      </c>
      <c r="F96" s="2">
        <f t="shared" si="13"/>
        <v>28000</v>
      </c>
    </row>
    <row r="97" spans="1:6" x14ac:dyDescent="0.2">
      <c r="A97" s="2">
        <f t="shared" si="12"/>
        <v>7.1299999999999972</v>
      </c>
      <c r="B97" s="2" t="s">
        <v>61</v>
      </c>
      <c r="C97" s="2" t="s">
        <v>2</v>
      </c>
      <c r="D97" s="2">
        <v>1</v>
      </c>
      <c r="E97" s="2">
        <f>VLOOKUP(B97,'Listado de precios'!$A$5:$C$184,3,0)</f>
        <v>19260</v>
      </c>
      <c r="F97" s="2">
        <f t="shared" si="13"/>
        <v>19260</v>
      </c>
    </row>
    <row r="98" spans="1:6" x14ac:dyDescent="0.2">
      <c r="E98" s="2" t="s">
        <v>87</v>
      </c>
      <c r="F98" s="2">
        <f>SUM(F85:F97)</f>
        <v>417993.40966666664</v>
      </c>
    </row>
    <row r="100" spans="1:6" x14ac:dyDescent="0.2">
      <c r="A100" s="2" t="s">
        <v>10</v>
      </c>
      <c r="B100" s="2" t="s">
        <v>106</v>
      </c>
    </row>
    <row r="101" spans="1:6" x14ac:dyDescent="0.2">
      <c r="A101" s="2">
        <v>8</v>
      </c>
      <c r="B101" s="2" t="s">
        <v>15</v>
      </c>
    </row>
    <row r="102" spans="1:6" x14ac:dyDescent="0.2">
      <c r="A102" s="2">
        <f t="shared" ref="A102:A113" si="14">A101+0.01</f>
        <v>8.01</v>
      </c>
      <c r="B102" s="2" t="s">
        <v>48</v>
      </c>
      <c r="C102" s="2" t="s">
        <v>2</v>
      </c>
      <c r="D102" s="2">
        <v>1</v>
      </c>
      <c r="E102" s="2">
        <f>VLOOKUP(B102,'Listado de precios'!$A$5:$C$184,3,0)</f>
        <v>710655</v>
      </c>
      <c r="F102" s="2">
        <f t="shared" ref="F102:F113" si="15">E102*D102</f>
        <v>710655</v>
      </c>
    </row>
    <row r="103" spans="1:6" x14ac:dyDescent="0.2">
      <c r="A103" s="2">
        <f t="shared" si="14"/>
        <v>8.02</v>
      </c>
      <c r="B103" s="2" t="s">
        <v>160</v>
      </c>
      <c r="C103" s="2" t="s">
        <v>1</v>
      </c>
      <c r="D103" s="2">
        <v>4</v>
      </c>
      <c r="E103" s="2">
        <f>VLOOKUP(B103,'Listado de precios'!$A$5:$C$184,3,0)</f>
        <v>10065</v>
      </c>
      <c r="F103" s="2">
        <f t="shared" si="15"/>
        <v>40260</v>
      </c>
    </row>
    <row r="104" spans="1:6" x14ac:dyDescent="0.2">
      <c r="A104" s="2">
        <f t="shared" si="14"/>
        <v>8.0299999999999994</v>
      </c>
      <c r="B104" s="2" t="s">
        <v>77</v>
      </c>
      <c r="C104" s="2" t="s">
        <v>1</v>
      </c>
      <c r="D104" s="2">
        <v>43</v>
      </c>
      <c r="E104" s="2">
        <f>VLOOKUP(B104,'Listado de precios'!$A$5:$C$184,3,0)</f>
        <v>9946</v>
      </c>
      <c r="F104" s="2">
        <f t="shared" si="15"/>
        <v>427678</v>
      </c>
    </row>
    <row r="105" spans="1:6" x14ac:dyDescent="0.2">
      <c r="A105" s="2">
        <f t="shared" si="14"/>
        <v>8.0399999999999991</v>
      </c>
      <c r="B105" s="2" t="s">
        <v>161</v>
      </c>
      <c r="C105" s="2" t="s">
        <v>1</v>
      </c>
      <c r="D105" s="2">
        <f>D103</f>
        <v>4</v>
      </c>
      <c r="E105" s="2">
        <f>VLOOKUP(B105,'Listado de precios'!$A$5:$C$184,3,0)</f>
        <v>2167</v>
      </c>
      <c r="F105" s="2">
        <f t="shared" si="15"/>
        <v>8668</v>
      </c>
    </row>
    <row r="106" spans="1:6" x14ac:dyDescent="0.2">
      <c r="A106" s="2">
        <f t="shared" si="14"/>
        <v>8.0499999999999989</v>
      </c>
      <c r="B106" s="2" t="s">
        <v>127</v>
      </c>
      <c r="C106" s="2" t="s">
        <v>1</v>
      </c>
      <c r="D106" s="2">
        <f>D104</f>
        <v>43</v>
      </c>
      <c r="E106" s="2">
        <f>VLOOKUP(B106,'Listado de precios'!$A$5:$C$184,3,0)</f>
        <v>4333</v>
      </c>
      <c r="F106" s="2">
        <f t="shared" si="15"/>
        <v>186319</v>
      </c>
    </row>
    <row r="107" spans="1:6" x14ac:dyDescent="0.2">
      <c r="A107" s="2">
        <f t="shared" si="14"/>
        <v>8.0599999999999987</v>
      </c>
      <c r="B107" s="2" t="s">
        <v>30</v>
      </c>
      <c r="C107" s="2" t="s">
        <v>2</v>
      </c>
      <c r="D107" s="2">
        <v>7</v>
      </c>
      <c r="E107" s="2">
        <f>VLOOKUP(B107,'Listado de precios'!$A$5:$C$184,3,0)</f>
        <v>86580</v>
      </c>
      <c r="F107" s="2">
        <f t="shared" si="15"/>
        <v>606060</v>
      </c>
    </row>
    <row r="108" spans="1:6" x14ac:dyDescent="0.2">
      <c r="A108" s="2">
        <f t="shared" si="14"/>
        <v>8.0699999999999985</v>
      </c>
      <c r="B108" s="2" t="s">
        <v>0</v>
      </c>
      <c r="C108" s="2" t="s">
        <v>1</v>
      </c>
      <c r="D108" s="2">
        <v>11</v>
      </c>
      <c r="E108" s="2">
        <f>VLOOKUP(B108,'Listado de precios'!$A$5:$C$184,3,0)</f>
        <v>600</v>
      </c>
      <c r="F108" s="2">
        <f t="shared" si="15"/>
        <v>6600</v>
      </c>
    </row>
    <row r="109" spans="1:6" x14ac:dyDescent="0.2">
      <c r="A109" s="2">
        <f t="shared" si="14"/>
        <v>8.0799999999999983</v>
      </c>
      <c r="B109" s="2" t="s">
        <v>50</v>
      </c>
      <c r="C109" s="2" t="s">
        <v>2</v>
      </c>
      <c r="D109" s="2">
        <v>43</v>
      </c>
      <c r="E109" s="2">
        <f>VLOOKUP(B109,'Listado de precios'!$A$5:$C$184,3,0)</f>
        <v>560</v>
      </c>
      <c r="F109" s="2">
        <f t="shared" si="15"/>
        <v>24080</v>
      </c>
    </row>
    <row r="110" spans="1:6" x14ac:dyDescent="0.2">
      <c r="A110" s="2">
        <f t="shared" si="14"/>
        <v>8.0899999999999981</v>
      </c>
      <c r="B110" s="2" t="s">
        <v>54</v>
      </c>
      <c r="C110" s="2" t="s">
        <v>2</v>
      </c>
      <c r="D110" s="2">
        <f>D107</f>
        <v>7</v>
      </c>
      <c r="E110" s="2">
        <f>VLOOKUP(B110,'Listado de precios'!$A$5:$C$184,3,0)</f>
        <v>8560</v>
      </c>
      <c r="F110" s="2">
        <f t="shared" si="15"/>
        <v>59920</v>
      </c>
    </row>
    <row r="111" spans="1:6" x14ac:dyDescent="0.2">
      <c r="A111" s="2">
        <f t="shared" si="14"/>
        <v>8.0999999999999979</v>
      </c>
      <c r="B111" s="2" t="s">
        <v>149</v>
      </c>
      <c r="C111" s="2" t="s">
        <v>2</v>
      </c>
      <c r="D111" s="2">
        <v>1</v>
      </c>
      <c r="E111" s="2">
        <f>VLOOKUP(B111,'Listado de precios'!$A$5:$C$184,3,0)</f>
        <v>8560</v>
      </c>
      <c r="F111" s="2">
        <f t="shared" si="15"/>
        <v>8560</v>
      </c>
    </row>
    <row r="112" spans="1:6" x14ac:dyDescent="0.2">
      <c r="A112" s="2">
        <f t="shared" si="14"/>
        <v>8.1099999999999977</v>
      </c>
      <c r="B112" s="2" t="s">
        <v>22</v>
      </c>
      <c r="C112" s="2" t="s">
        <v>1</v>
      </c>
      <c r="D112" s="2">
        <v>82</v>
      </c>
      <c r="E112" s="2">
        <f>VLOOKUP(B112,'Listado de precios'!$A$5:$C$184,3,0)</f>
        <v>1076.0159999999998</v>
      </c>
      <c r="F112" s="2">
        <f t="shared" si="15"/>
        <v>88233.311999999991</v>
      </c>
    </row>
    <row r="113" spans="1:6" x14ac:dyDescent="0.2">
      <c r="A113" s="2">
        <f t="shared" si="14"/>
        <v>8.1199999999999974</v>
      </c>
      <c r="B113" s="2" t="s">
        <v>41</v>
      </c>
      <c r="C113" s="2" t="s">
        <v>2</v>
      </c>
      <c r="D113" s="2">
        <v>7</v>
      </c>
      <c r="E113" s="2">
        <f>VLOOKUP(B113,'Listado de precios'!$A$5:$C$184,3,0)</f>
        <v>1100</v>
      </c>
      <c r="F113" s="2">
        <f t="shared" si="15"/>
        <v>7700</v>
      </c>
    </row>
    <row r="114" spans="1:6" x14ac:dyDescent="0.2">
      <c r="E114" s="2" t="s">
        <v>87</v>
      </c>
      <c r="F114" s="2">
        <f>SUM(F102:F113)</f>
        <v>2174733.3119999999</v>
      </c>
    </row>
    <row r="116" spans="1:6" x14ac:dyDescent="0.2">
      <c r="A116" s="2" t="s">
        <v>10</v>
      </c>
      <c r="B116" s="2" t="s">
        <v>107</v>
      </c>
    </row>
    <row r="117" spans="1:6" x14ac:dyDescent="0.2">
      <c r="A117" s="2">
        <v>9</v>
      </c>
      <c r="B117" s="2" t="s">
        <v>15</v>
      </c>
    </row>
    <row r="118" spans="1:6" x14ac:dyDescent="0.2">
      <c r="A118" s="2">
        <f t="shared" ref="A118:A134" si="16">A117+0.01</f>
        <v>9.01</v>
      </c>
      <c r="B118" s="2" t="s">
        <v>49</v>
      </c>
      <c r="C118" s="2" t="s">
        <v>2</v>
      </c>
      <c r="D118" s="2">
        <v>4</v>
      </c>
      <c r="E118" s="2">
        <f>VLOOKUP(B118,'Listado de precios'!$A$5:$C$184,3,0)</f>
        <v>147889</v>
      </c>
      <c r="F118" s="2">
        <f t="shared" ref="F118:F134" si="17">D118*E118</f>
        <v>591556</v>
      </c>
    </row>
    <row r="119" spans="1:6" x14ac:dyDescent="0.2">
      <c r="A119" s="2">
        <f t="shared" si="16"/>
        <v>9.02</v>
      </c>
      <c r="B119" s="2" t="s">
        <v>59</v>
      </c>
      <c r="C119" s="2" t="s">
        <v>2</v>
      </c>
      <c r="D119" s="2">
        <f>D118</f>
        <v>4</v>
      </c>
      <c r="E119" s="2">
        <f>VLOOKUP(B119,'Listado de precios'!$A$5:$C$184,3,0)</f>
        <v>8560</v>
      </c>
      <c r="F119" s="2">
        <f t="shared" si="17"/>
        <v>34240</v>
      </c>
    </row>
    <row r="120" spans="1:6" x14ac:dyDescent="0.2">
      <c r="A120" s="2">
        <f t="shared" si="16"/>
        <v>9.0299999999999994</v>
      </c>
      <c r="B120" s="2" t="s">
        <v>158</v>
      </c>
      <c r="C120" s="2" t="s">
        <v>2</v>
      </c>
      <c r="D120" s="2">
        <f>D118</f>
        <v>4</v>
      </c>
      <c r="E120" s="2">
        <f>VLOOKUP(B120,'Listado de precios'!$A$5:$C$184,3,0)</f>
        <v>760000</v>
      </c>
      <c r="F120" s="2">
        <f t="shared" si="17"/>
        <v>3040000</v>
      </c>
    </row>
    <row r="121" spans="1:6" x14ac:dyDescent="0.2">
      <c r="A121" s="2">
        <f t="shared" si="16"/>
        <v>9.0399999999999991</v>
      </c>
      <c r="B121" s="2" t="s">
        <v>78</v>
      </c>
      <c r="C121" s="2" t="s">
        <v>1</v>
      </c>
      <c r="D121" s="2">
        <v>300</v>
      </c>
      <c r="E121" s="2">
        <f>VLOOKUP(B121,'Listado de precios'!$A$5:$C$184,3,0)</f>
        <v>14675</v>
      </c>
      <c r="F121" s="2">
        <f t="shared" si="17"/>
        <v>4402500</v>
      </c>
    </row>
    <row r="122" spans="1:6" x14ac:dyDescent="0.2">
      <c r="A122" s="2">
        <f t="shared" si="16"/>
        <v>9.0499999999999989</v>
      </c>
      <c r="B122" s="2" t="s">
        <v>128</v>
      </c>
      <c r="C122" s="2" t="s">
        <v>2</v>
      </c>
      <c r="D122" s="2">
        <f>D121</f>
        <v>300</v>
      </c>
      <c r="E122" s="2">
        <f>VLOOKUP(B122,'Listado de precios'!$A$5:$C$184,3,0)</f>
        <v>6500</v>
      </c>
      <c r="F122" s="2">
        <f t="shared" si="17"/>
        <v>1950000</v>
      </c>
    </row>
    <row r="123" spans="1:6" x14ac:dyDescent="0.2">
      <c r="A123" s="2">
        <f t="shared" si="16"/>
        <v>9.0599999999999987</v>
      </c>
      <c r="B123" s="2" t="s">
        <v>51</v>
      </c>
      <c r="C123" s="2" t="s">
        <v>2</v>
      </c>
      <c r="D123" s="2">
        <f>D121</f>
        <v>300</v>
      </c>
      <c r="E123" s="2">
        <f>VLOOKUP(B123,'Listado de precios'!$A$5:$C$184,3,0)</f>
        <v>910</v>
      </c>
      <c r="F123" s="2">
        <f t="shared" si="17"/>
        <v>273000</v>
      </c>
    </row>
    <row r="124" spans="1:6" x14ac:dyDescent="0.2">
      <c r="A124" s="2">
        <f t="shared" si="16"/>
        <v>9.0699999999999985</v>
      </c>
      <c r="B124" s="2" t="s">
        <v>0</v>
      </c>
      <c r="C124" s="2" t="s">
        <v>1</v>
      </c>
      <c r="D124" s="2">
        <v>55</v>
      </c>
      <c r="E124" s="2">
        <f>VLOOKUP(B124,'Listado de precios'!$A$5:$C$184,3,0)</f>
        <v>600</v>
      </c>
      <c r="F124" s="2">
        <f t="shared" si="17"/>
        <v>33000</v>
      </c>
    </row>
    <row r="125" spans="1:6" x14ac:dyDescent="0.2">
      <c r="A125" s="2">
        <f t="shared" si="16"/>
        <v>9.0799999999999983</v>
      </c>
      <c r="B125" s="2" t="s">
        <v>22</v>
      </c>
      <c r="C125" s="2" t="s">
        <v>1</v>
      </c>
      <c r="D125" s="2">
        <v>143</v>
      </c>
      <c r="E125" s="2">
        <f>VLOOKUP(B125,'Listado de precios'!$A$5:$C$184,3,0)</f>
        <v>1076.0159999999998</v>
      </c>
      <c r="F125" s="2">
        <f t="shared" si="17"/>
        <v>153870.28799999997</v>
      </c>
    </row>
    <row r="126" spans="1:6" x14ac:dyDescent="0.2">
      <c r="A126" s="2">
        <f t="shared" si="16"/>
        <v>9.0899999999999981</v>
      </c>
      <c r="B126" s="2" t="s">
        <v>46</v>
      </c>
      <c r="C126" s="2" t="s">
        <v>2</v>
      </c>
      <c r="D126" s="2">
        <v>20</v>
      </c>
      <c r="E126" s="2">
        <f>VLOOKUP(B126,'Listado de precios'!$A$5:$C$184,3,0)</f>
        <v>22464.5949</v>
      </c>
      <c r="F126" s="2">
        <f t="shared" si="17"/>
        <v>449291.89799999999</v>
      </c>
    </row>
    <row r="127" spans="1:6" x14ac:dyDescent="0.2">
      <c r="A127" s="2">
        <f t="shared" si="16"/>
        <v>9.0999999999999979</v>
      </c>
      <c r="B127" s="2" t="s">
        <v>45</v>
      </c>
      <c r="C127" s="2" t="s">
        <v>2</v>
      </c>
      <c r="D127" s="2">
        <v>1</v>
      </c>
      <c r="E127" s="2">
        <f>VLOOKUP(B127,'Listado de precios'!$A$5:$C$184,3,0)</f>
        <v>8885.5175999999992</v>
      </c>
      <c r="F127" s="2">
        <f t="shared" si="17"/>
        <v>8885.5175999999992</v>
      </c>
    </row>
    <row r="128" spans="1:6" x14ac:dyDescent="0.2">
      <c r="A128" s="2">
        <f t="shared" si="16"/>
        <v>9.1099999999999977</v>
      </c>
      <c r="B128" s="2" t="s">
        <v>44</v>
      </c>
      <c r="C128" s="2" t="s">
        <v>2</v>
      </c>
      <c r="D128" s="2">
        <v>8</v>
      </c>
      <c r="E128" s="2">
        <f>VLOOKUP(B128,'Listado de precios'!$A$5:$C$184,3,0)</f>
        <v>8455.5731999999989</v>
      </c>
      <c r="F128" s="2">
        <f t="shared" si="17"/>
        <v>67644.585599999991</v>
      </c>
    </row>
    <row r="129" spans="1:6" x14ac:dyDescent="0.2">
      <c r="A129" s="2">
        <f t="shared" si="16"/>
        <v>9.1199999999999974</v>
      </c>
      <c r="B129" s="2" t="s">
        <v>138</v>
      </c>
      <c r="C129" s="2" t="s">
        <v>2</v>
      </c>
      <c r="D129" s="2">
        <v>1</v>
      </c>
      <c r="E129" s="2">
        <f>VLOOKUP(B129,'Listado de precios'!$A$5:$C$184,3,0)</f>
        <v>605136</v>
      </c>
      <c r="F129" s="2">
        <f t="shared" si="17"/>
        <v>605136</v>
      </c>
    </row>
    <row r="130" spans="1:6" x14ac:dyDescent="0.2">
      <c r="A130" s="2">
        <f t="shared" si="16"/>
        <v>9.1299999999999972</v>
      </c>
      <c r="B130" s="2" t="s">
        <v>139</v>
      </c>
      <c r="C130" s="2" t="s">
        <v>2</v>
      </c>
      <c r="D130" s="2">
        <f>D129</f>
        <v>1</v>
      </c>
      <c r="E130" s="2">
        <f>VLOOKUP(B130,'Listado de precios'!$A$5:$C$184,3,0)</f>
        <v>32100</v>
      </c>
      <c r="F130" s="2">
        <f t="shared" si="17"/>
        <v>32100</v>
      </c>
    </row>
    <row r="131" spans="1:6" x14ac:dyDescent="0.2">
      <c r="A131" s="2">
        <f t="shared" si="16"/>
        <v>9.139999999999997</v>
      </c>
      <c r="B131" s="2" t="s">
        <v>34</v>
      </c>
      <c r="C131" s="2" t="s">
        <v>2</v>
      </c>
      <c r="D131" s="2">
        <v>1</v>
      </c>
      <c r="E131" s="2">
        <f>VLOOKUP(B131,'Listado de precios'!$A$5:$C$184,3,0)</f>
        <v>302568</v>
      </c>
      <c r="F131" s="2">
        <f t="shared" si="17"/>
        <v>302568</v>
      </c>
    </row>
    <row r="132" spans="1:6" x14ac:dyDescent="0.2">
      <c r="A132" s="2">
        <f t="shared" si="16"/>
        <v>9.1499999999999968</v>
      </c>
      <c r="B132" s="2" t="s">
        <v>57</v>
      </c>
      <c r="C132" s="2" t="s">
        <v>2</v>
      </c>
      <c r="D132" s="2">
        <f>D131</f>
        <v>1</v>
      </c>
      <c r="E132" s="2">
        <f>VLOOKUP(B132,'Listado de precios'!$A$5:$C$184,3,0)</f>
        <v>16050</v>
      </c>
      <c r="F132" s="2">
        <f t="shared" si="17"/>
        <v>16050</v>
      </c>
    </row>
    <row r="133" spans="1:6" x14ac:dyDescent="0.2">
      <c r="A133" s="2">
        <f t="shared" si="16"/>
        <v>9.1599999999999966</v>
      </c>
      <c r="B133" s="2" t="s">
        <v>154</v>
      </c>
      <c r="C133" s="2" t="s">
        <v>2</v>
      </c>
      <c r="D133" s="2">
        <v>1</v>
      </c>
      <c r="E133" s="2">
        <f>VLOOKUP(B133,'Listado de precios'!$A$5:$C$184,3,0)</f>
        <v>110000</v>
      </c>
      <c r="F133" s="2">
        <f t="shared" si="17"/>
        <v>110000</v>
      </c>
    </row>
    <row r="134" spans="1:6" x14ac:dyDescent="0.2">
      <c r="A134" s="2">
        <f t="shared" si="16"/>
        <v>9.1699999999999964</v>
      </c>
      <c r="B134" s="2" t="s">
        <v>162</v>
      </c>
      <c r="C134" s="2" t="s">
        <v>60</v>
      </c>
      <c r="D134" s="2">
        <v>1</v>
      </c>
      <c r="E134" s="2">
        <f>VLOOKUP(B134,'Listado de precios'!$A$5:$C$184,3,0)</f>
        <v>1920000</v>
      </c>
      <c r="F134" s="2">
        <f t="shared" si="17"/>
        <v>1920000</v>
      </c>
    </row>
    <row r="135" spans="1:6" x14ac:dyDescent="0.2">
      <c r="E135" s="2" t="s">
        <v>87</v>
      </c>
      <c r="F135" s="2">
        <f>SUM(F118:F134)</f>
        <v>13989842.2892</v>
      </c>
    </row>
    <row r="137" spans="1:6" x14ac:dyDescent="0.2">
      <c r="A137" s="2" t="s">
        <v>10</v>
      </c>
      <c r="B137" s="2" t="s">
        <v>108</v>
      </c>
    </row>
    <row r="138" spans="1:6" x14ac:dyDescent="0.2">
      <c r="A138" s="2">
        <v>10</v>
      </c>
      <c r="B138" s="2" t="s">
        <v>15</v>
      </c>
    </row>
    <row r="139" spans="1:6" x14ac:dyDescent="0.2">
      <c r="A139" s="2">
        <f t="shared" ref="A139:A150" si="18">A138+0.01</f>
        <v>10.01</v>
      </c>
      <c r="B139" s="2" t="s">
        <v>153</v>
      </c>
      <c r="C139" s="2" t="s">
        <v>2</v>
      </c>
      <c r="D139" s="2">
        <v>1</v>
      </c>
      <c r="E139" s="2">
        <f>VLOOKUP(B139,'Listado de precios'!$A$5:$C$184,3,0)</f>
        <v>54900</v>
      </c>
      <c r="F139" s="2">
        <f t="shared" ref="F139:F150" si="19">E139*D139</f>
        <v>54900</v>
      </c>
    </row>
    <row r="140" spans="1:6" x14ac:dyDescent="0.2">
      <c r="A140" s="2">
        <f t="shared" si="18"/>
        <v>10.02</v>
      </c>
      <c r="B140" s="2" t="s">
        <v>186</v>
      </c>
      <c r="C140" s="2" t="s">
        <v>2</v>
      </c>
      <c r="D140" s="2">
        <v>1</v>
      </c>
      <c r="E140" s="2">
        <f>VLOOKUP(B140,'Listado de precios'!$A$5:$C$184,3,0)</f>
        <v>393800</v>
      </c>
      <c r="F140" s="2">
        <f t="shared" si="19"/>
        <v>393800</v>
      </c>
    </row>
    <row r="141" spans="1:6" x14ac:dyDescent="0.2">
      <c r="A141" s="2">
        <f t="shared" si="18"/>
        <v>10.029999999999999</v>
      </c>
      <c r="B141" s="2" t="s">
        <v>185</v>
      </c>
      <c r="C141" s="2" t="s">
        <v>2</v>
      </c>
      <c r="D141" s="2">
        <v>5</v>
      </c>
      <c r="E141" s="2">
        <f>VLOOKUP(B141,'Listado de precios'!$A$5:$C$184,3,0)</f>
        <v>469984</v>
      </c>
      <c r="F141" s="2">
        <f t="shared" si="19"/>
        <v>2349920</v>
      </c>
    </row>
    <row r="142" spans="1:6" x14ac:dyDescent="0.2">
      <c r="A142" s="2">
        <f t="shared" si="18"/>
        <v>10.039999999999999</v>
      </c>
      <c r="B142" s="2" t="s">
        <v>179</v>
      </c>
      <c r="C142" s="2" t="s">
        <v>2</v>
      </c>
      <c r="D142" s="2">
        <v>240</v>
      </c>
      <c r="E142" s="2">
        <f>VLOOKUP(B142,'Listado de precios'!$A$5:$C$184,3,0)</f>
        <v>21850</v>
      </c>
      <c r="F142" s="2">
        <f t="shared" si="19"/>
        <v>5244000</v>
      </c>
    </row>
    <row r="143" spans="1:6" x14ac:dyDescent="0.2">
      <c r="A143" s="2">
        <f t="shared" si="18"/>
        <v>10.049999999999999</v>
      </c>
      <c r="B143" s="2" t="s">
        <v>201</v>
      </c>
      <c r="C143" s="2" t="s">
        <v>2</v>
      </c>
      <c r="D143" s="2">
        <v>1</v>
      </c>
      <c r="E143" s="2">
        <f>VLOOKUP(B143,'Listado de precios'!$A$5:$C$184,3,0)</f>
        <v>45000</v>
      </c>
      <c r="F143" s="2">
        <f t="shared" si="19"/>
        <v>45000</v>
      </c>
    </row>
    <row r="144" spans="1:6" x14ac:dyDescent="0.2">
      <c r="A144" s="2">
        <f t="shared" si="18"/>
        <v>10.059999999999999</v>
      </c>
      <c r="B144" s="2" t="s">
        <v>178</v>
      </c>
      <c r="C144" s="2" t="s">
        <v>2</v>
      </c>
      <c r="D144" s="2">
        <f>D142</f>
        <v>240</v>
      </c>
      <c r="E144" s="2">
        <f>VLOOKUP(B144,'Listado de precios'!$A$5:$C$184,3,0)</f>
        <v>6000</v>
      </c>
      <c r="F144" s="2">
        <f t="shared" si="19"/>
        <v>1440000</v>
      </c>
    </row>
    <row r="145" spans="1:6" x14ac:dyDescent="0.2">
      <c r="A145" s="2">
        <f t="shared" si="18"/>
        <v>10.069999999999999</v>
      </c>
      <c r="B145" s="2" t="s">
        <v>123</v>
      </c>
      <c r="C145" s="2" t="s">
        <v>2</v>
      </c>
      <c r="D145" s="2">
        <v>1</v>
      </c>
      <c r="E145" s="2">
        <f>VLOOKUP(B145,'Listado de precios'!$A$5:$C$184,3,0)</f>
        <v>90000</v>
      </c>
      <c r="F145" s="2">
        <f t="shared" si="19"/>
        <v>90000</v>
      </c>
    </row>
    <row r="146" spans="1:6" x14ac:dyDescent="0.2">
      <c r="A146" s="2">
        <f t="shared" si="18"/>
        <v>10.079999999999998</v>
      </c>
      <c r="B146" s="2" t="s">
        <v>73</v>
      </c>
      <c r="C146" s="2" t="s">
        <v>2</v>
      </c>
      <c r="D146" s="2">
        <v>12</v>
      </c>
      <c r="E146" s="2">
        <f>VLOOKUP(B146,'Listado de precios'!$A$5:$C$184,3,0)</f>
        <v>11996</v>
      </c>
      <c r="F146" s="2">
        <f t="shared" si="19"/>
        <v>143952</v>
      </c>
    </row>
    <row r="147" spans="1:6" x14ac:dyDescent="0.2">
      <c r="A147" s="2">
        <f t="shared" si="18"/>
        <v>10.089999999999998</v>
      </c>
      <c r="B147" s="2" t="s">
        <v>20</v>
      </c>
      <c r="C147" s="2" t="s">
        <v>1</v>
      </c>
      <c r="D147" s="2">
        <v>8</v>
      </c>
      <c r="E147" s="2">
        <f>VLOOKUP(B147,'Listado de precios'!$A$5:$C$184,3,0)</f>
        <v>69389</v>
      </c>
      <c r="F147" s="2">
        <f t="shared" si="19"/>
        <v>555112</v>
      </c>
    </row>
    <row r="148" spans="1:6" x14ac:dyDescent="0.2">
      <c r="A148" s="2">
        <f t="shared" si="18"/>
        <v>10.099999999999998</v>
      </c>
      <c r="B148" s="2" t="s">
        <v>84</v>
      </c>
      <c r="C148" s="2" t="s">
        <v>1</v>
      </c>
      <c r="D148" s="2">
        <v>6.6</v>
      </c>
      <c r="E148" s="2">
        <f>VLOOKUP(B148,'Listado de precios'!$A$5:$C$184,3,0)</f>
        <v>16830</v>
      </c>
      <c r="F148" s="2">
        <f t="shared" si="19"/>
        <v>111078</v>
      </c>
    </row>
    <row r="149" spans="1:6" x14ac:dyDescent="0.2">
      <c r="A149" s="2">
        <f t="shared" si="18"/>
        <v>10.109999999999998</v>
      </c>
      <c r="B149" s="2" t="s">
        <v>133</v>
      </c>
      <c r="C149" s="2" t="s">
        <v>1</v>
      </c>
      <c r="D149" s="2">
        <f>D148</f>
        <v>6.6</v>
      </c>
      <c r="E149" s="2">
        <f>VLOOKUP(B149,'Listado de precios'!$A$5:$C$184,3,0)</f>
        <v>6500</v>
      </c>
      <c r="F149" s="2">
        <f t="shared" si="19"/>
        <v>42900</v>
      </c>
    </row>
    <row r="150" spans="1:6" x14ac:dyDescent="0.2">
      <c r="A150" s="2">
        <f t="shared" si="18"/>
        <v>10.119999999999997</v>
      </c>
      <c r="B150" s="2" t="s">
        <v>126</v>
      </c>
      <c r="C150" s="2" t="s">
        <v>2</v>
      </c>
      <c r="D150" s="2">
        <v>1</v>
      </c>
      <c r="E150" s="2">
        <f>VLOOKUP(B150,'Listado de precios'!$A$5:$C$184,3,0)</f>
        <v>642000</v>
      </c>
      <c r="F150" s="2">
        <f t="shared" si="19"/>
        <v>642000</v>
      </c>
    </row>
    <row r="151" spans="1:6" x14ac:dyDescent="0.2">
      <c r="E151" s="2" t="s">
        <v>87</v>
      </c>
      <c r="F151" s="2">
        <f>SUM(F139:F150)</f>
        <v>11112662</v>
      </c>
    </row>
    <row r="153" spans="1:6" x14ac:dyDescent="0.2">
      <c r="A153" s="2" t="s">
        <v>10</v>
      </c>
      <c r="B153" s="2" t="s">
        <v>109</v>
      </c>
    </row>
    <row r="154" spans="1:6" x14ac:dyDescent="0.2">
      <c r="A154" s="2">
        <v>11</v>
      </c>
      <c r="B154" s="2" t="s">
        <v>15</v>
      </c>
    </row>
    <row r="155" spans="1:6" x14ac:dyDescent="0.2">
      <c r="A155" s="2">
        <f t="shared" ref="A155:A172" si="20">A154+0.01</f>
        <v>11.01</v>
      </c>
      <c r="B155" s="2" t="s">
        <v>76</v>
      </c>
      <c r="C155" s="2" t="s">
        <v>2</v>
      </c>
      <c r="D155" s="2">
        <v>1</v>
      </c>
      <c r="E155" s="2">
        <f>VLOOKUP(B155,'Listado de precios'!$A$5:$C$184,3,0)</f>
        <v>522095.81640000001</v>
      </c>
      <c r="F155" s="2">
        <f t="shared" ref="F155:F172" si="21">E155*D155</f>
        <v>522095.81640000001</v>
      </c>
    </row>
    <row r="156" spans="1:6" x14ac:dyDescent="0.2">
      <c r="A156" s="2">
        <f t="shared" si="20"/>
        <v>11.02</v>
      </c>
      <c r="B156" s="2" t="s">
        <v>17</v>
      </c>
      <c r="C156" s="2" t="s">
        <v>2</v>
      </c>
      <c r="D156" s="2">
        <v>1</v>
      </c>
      <c r="E156" s="2">
        <f>VLOOKUP(B156,'Listado de precios'!$A$5:$C$184,3,0)</f>
        <v>180000</v>
      </c>
      <c r="F156" s="2">
        <f t="shared" si="21"/>
        <v>180000</v>
      </c>
    </row>
    <row r="157" spans="1:6" x14ac:dyDescent="0.2">
      <c r="A157" s="2">
        <f t="shared" si="20"/>
        <v>11.03</v>
      </c>
      <c r="B157" s="2" t="s">
        <v>14</v>
      </c>
      <c r="C157" s="2" t="s">
        <v>2</v>
      </c>
      <c r="D157" s="2">
        <v>1</v>
      </c>
      <c r="E157" s="2">
        <f>VLOOKUP(B157,'Listado de precios'!$A$5:$C$184,3,0)</f>
        <v>65244.062700000002</v>
      </c>
      <c r="F157" s="2">
        <f t="shared" si="21"/>
        <v>65244.062700000002</v>
      </c>
    </row>
    <row r="158" spans="1:6" x14ac:dyDescent="0.2">
      <c r="A158" s="2">
        <f t="shared" si="20"/>
        <v>11.04</v>
      </c>
      <c r="B158" s="2" t="s">
        <v>65</v>
      </c>
      <c r="C158" s="2" t="s">
        <v>2</v>
      </c>
      <c r="D158" s="2">
        <v>2</v>
      </c>
      <c r="E158" s="2">
        <f>VLOOKUP(B158,'Listado de precios'!$A$5:$C$184,3,0)</f>
        <v>383500</v>
      </c>
      <c r="F158" s="2">
        <f t="shared" si="21"/>
        <v>767000</v>
      </c>
    </row>
    <row r="159" spans="1:6" x14ac:dyDescent="0.2">
      <c r="A159" s="2">
        <f t="shared" si="20"/>
        <v>11.049999999999999</v>
      </c>
      <c r="B159" s="2" t="s">
        <v>72</v>
      </c>
      <c r="C159" s="2" t="s">
        <v>2</v>
      </c>
      <c r="D159" s="2">
        <v>1</v>
      </c>
      <c r="E159" s="2">
        <f>VLOOKUP(B159,'Listado de precios'!$A$5:$C$184,3,0)</f>
        <v>229984.4253</v>
      </c>
      <c r="F159" s="2">
        <f t="shared" si="21"/>
        <v>229984.4253</v>
      </c>
    </row>
    <row r="160" spans="1:6" x14ac:dyDescent="0.2">
      <c r="A160" s="2">
        <f t="shared" si="20"/>
        <v>11.059999999999999</v>
      </c>
      <c r="B160" s="2" t="s">
        <v>67</v>
      </c>
      <c r="C160" s="2" t="s">
        <v>2</v>
      </c>
      <c r="D160" s="2">
        <v>12</v>
      </c>
      <c r="E160" s="2">
        <f>VLOOKUP(B160,'Listado de precios'!$A$5:$C$184,3,0)</f>
        <v>6055.0502999999999</v>
      </c>
      <c r="F160" s="2">
        <f t="shared" si="21"/>
        <v>72660.603600000002</v>
      </c>
    </row>
    <row r="161" spans="1:6" x14ac:dyDescent="0.2">
      <c r="A161" s="2">
        <f t="shared" si="20"/>
        <v>11.069999999999999</v>
      </c>
      <c r="B161" s="2" t="s">
        <v>36</v>
      </c>
      <c r="C161" s="2" t="s">
        <v>2</v>
      </c>
      <c r="D161" s="2">
        <v>1</v>
      </c>
      <c r="E161" s="2">
        <f>VLOOKUP(B161,'Listado de precios'!$A$5:$C$184,3,0)</f>
        <v>2400.5229000000004</v>
      </c>
      <c r="F161" s="2">
        <f t="shared" si="21"/>
        <v>2400.5229000000004</v>
      </c>
    </row>
    <row r="162" spans="1:6" x14ac:dyDescent="0.2">
      <c r="A162" s="2">
        <f t="shared" si="20"/>
        <v>11.079999999999998</v>
      </c>
      <c r="B162" s="2" t="s">
        <v>47</v>
      </c>
      <c r="C162" s="2" t="s">
        <v>2</v>
      </c>
      <c r="D162" s="2">
        <v>1</v>
      </c>
      <c r="E162" s="2">
        <f>VLOOKUP(B162,'Listado de precios'!$A$5:$C$184,3,0)</f>
        <v>635242.85100000002</v>
      </c>
      <c r="F162" s="2">
        <f t="shared" si="21"/>
        <v>635242.85100000002</v>
      </c>
    </row>
    <row r="163" spans="1:6" x14ac:dyDescent="0.2">
      <c r="A163" s="2">
        <f t="shared" si="20"/>
        <v>11.089999999999998</v>
      </c>
      <c r="B163" s="2" t="s">
        <v>7</v>
      </c>
      <c r="C163" s="2" t="s">
        <v>2</v>
      </c>
      <c r="D163" s="2">
        <v>6</v>
      </c>
      <c r="E163" s="2">
        <f>VLOOKUP(B163,'Listado de precios'!$A$5:$C$184,3,0)</f>
        <v>245820.7107</v>
      </c>
      <c r="F163" s="2">
        <f t="shared" si="21"/>
        <v>1474924.2642000001</v>
      </c>
    </row>
    <row r="164" spans="1:6" x14ac:dyDescent="0.2">
      <c r="A164" s="2">
        <f t="shared" si="20"/>
        <v>11.099999999999998</v>
      </c>
      <c r="B164" s="2" t="s">
        <v>13</v>
      </c>
      <c r="C164" s="2" t="s">
        <v>2</v>
      </c>
      <c r="D164" s="2">
        <v>1</v>
      </c>
      <c r="E164" s="2">
        <f>VLOOKUP(B164,'Listado de precios'!$A$5:$C$184,3,0)</f>
        <v>198455.16930000004</v>
      </c>
      <c r="F164" s="2">
        <f t="shared" si="21"/>
        <v>198455.16930000004</v>
      </c>
    </row>
    <row r="165" spans="1:6" x14ac:dyDescent="0.2">
      <c r="A165" s="2">
        <f t="shared" si="20"/>
        <v>11.109999999999998</v>
      </c>
      <c r="B165" s="2" t="s">
        <v>153</v>
      </c>
      <c r="C165" s="2" t="s">
        <v>2</v>
      </c>
      <c r="D165" s="2">
        <v>1</v>
      </c>
      <c r="E165" s="2">
        <f>VLOOKUP(B165,'Listado de precios'!$A$5:$C$184,3,0)</f>
        <v>54900</v>
      </c>
      <c r="F165" s="2">
        <f t="shared" si="21"/>
        <v>54900</v>
      </c>
    </row>
    <row r="166" spans="1:6" x14ac:dyDescent="0.2">
      <c r="A166" s="2">
        <f t="shared" si="20"/>
        <v>11.119999999999997</v>
      </c>
      <c r="B166" s="2" t="s">
        <v>66</v>
      </c>
      <c r="C166" s="2" t="s">
        <v>2</v>
      </c>
      <c r="D166" s="2">
        <v>2</v>
      </c>
      <c r="E166" s="2">
        <f>VLOOKUP(B166,'Listado de precios'!$A$5:$C$184,3,0)</f>
        <v>193474.98</v>
      </c>
      <c r="F166" s="2">
        <f t="shared" si="21"/>
        <v>386949.96</v>
      </c>
    </row>
    <row r="167" spans="1:6" x14ac:dyDescent="0.2">
      <c r="A167" s="2">
        <f t="shared" si="20"/>
        <v>11.129999999999997</v>
      </c>
      <c r="B167" s="2" t="s">
        <v>23</v>
      </c>
      <c r="C167" s="2" t="s">
        <v>1</v>
      </c>
      <c r="D167" s="2">
        <v>10</v>
      </c>
      <c r="E167" s="2">
        <f>VLOOKUP(B167,'Listado de precios'!$A$5:$C$184,3,0)</f>
        <v>4126</v>
      </c>
      <c r="F167" s="2">
        <f t="shared" si="21"/>
        <v>41260</v>
      </c>
    </row>
    <row r="168" spans="1:6" x14ac:dyDescent="0.2">
      <c r="A168" s="2">
        <f t="shared" si="20"/>
        <v>11.139999999999997</v>
      </c>
      <c r="B168" s="2" t="s">
        <v>81</v>
      </c>
      <c r="C168" s="2" t="s">
        <v>1</v>
      </c>
      <c r="D168" s="2">
        <v>2</v>
      </c>
      <c r="E168" s="2">
        <f>VLOOKUP(B168,'Listado de precios'!$A$5:$C$184,3,0)</f>
        <v>20711</v>
      </c>
      <c r="F168" s="2">
        <f t="shared" si="21"/>
        <v>41422</v>
      </c>
    </row>
    <row r="169" spans="1:6" x14ac:dyDescent="0.2">
      <c r="A169" s="2">
        <f t="shared" si="20"/>
        <v>11.149999999999997</v>
      </c>
      <c r="B169" s="2" t="s">
        <v>73</v>
      </c>
      <c r="C169" s="2" t="s">
        <v>2</v>
      </c>
      <c r="D169" s="2">
        <v>12</v>
      </c>
      <c r="E169" s="2">
        <f>VLOOKUP(B169,'Listado de precios'!$A$5:$C$184,3,0)</f>
        <v>11996</v>
      </c>
      <c r="F169" s="2">
        <f t="shared" si="21"/>
        <v>143952</v>
      </c>
    </row>
    <row r="170" spans="1:6" x14ac:dyDescent="0.2">
      <c r="A170" s="2">
        <f t="shared" si="20"/>
        <v>11.159999999999997</v>
      </c>
      <c r="B170" s="2" t="s">
        <v>20</v>
      </c>
      <c r="C170" s="2" t="s">
        <v>1</v>
      </c>
      <c r="D170" s="2">
        <v>8</v>
      </c>
      <c r="E170" s="2">
        <f>VLOOKUP(B170,'Listado de precios'!$A$5:$C$184,3,0)</f>
        <v>69389</v>
      </c>
      <c r="F170" s="2">
        <f t="shared" si="21"/>
        <v>555112</v>
      </c>
    </row>
    <row r="171" spans="1:6" x14ac:dyDescent="0.2">
      <c r="A171" s="2">
        <f t="shared" si="20"/>
        <v>11.169999999999996</v>
      </c>
      <c r="B171" s="2" t="s">
        <v>124</v>
      </c>
      <c r="C171" s="2" t="s">
        <v>2</v>
      </c>
      <c r="D171" s="2">
        <v>1</v>
      </c>
      <c r="E171" s="2">
        <f>VLOOKUP(B171,'Listado de precios'!$A$5:$C$184,3,0)</f>
        <v>160500</v>
      </c>
      <c r="F171" s="2">
        <f t="shared" si="21"/>
        <v>160500</v>
      </c>
    </row>
    <row r="172" spans="1:6" x14ac:dyDescent="0.2">
      <c r="A172" s="2">
        <f t="shared" si="20"/>
        <v>11.179999999999996</v>
      </c>
      <c r="B172" s="2" t="s">
        <v>125</v>
      </c>
      <c r="C172" s="2" t="s">
        <v>2</v>
      </c>
      <c r="D172" s="2">
        <v>1</v>
      </c>
      <c r="E172" s="2">
        <f>VLOOKUP(B172,'Listado de precios'!$A$5:$C$184,3,0)</f>
        <v>1070000</v>
      </c>
      <c r="F172" s="2">
        <f t="shared" si="21"/>
        <v>1070000</v>
      </c>
    </row>
    <row r="173" spans="1:6" x14ac:dyDescent="0.2">
      <c r="E173" s="2" t="s">
        <v>87</v>
      </c>
      <c r="F173" s="2">
        <f>SUM(F155:F172)</f>
        <v>6602103.6754000001</v>
      </c>
    </row>
    <row r="175" spans="1:6" x14ac:dyDescent="0.2">
      <c r="A175" s="2" t="s">
        <v>10</v>
      </c>
      <c r="B175" s="2" t="s">
        <v>144</v>
      </c>
    </row>
    <row r="176" spans="1:6" x14ac:dyDescent="0.2">
      <c r="A176" s="2">
        <v>12</v>
      </c>
      <c r="B176" s="2" t="s">
        <v>15</v>
      </c>
    </row>
    <row r="177" spans="1:6" x14ac:dyDescent="0.2">
      <c r="A177" s="2">
        <f t="shared" ref="A177:A182" si="22">A176+0.01</f>
        <v>12.01</v>
      </c>
      <c r="B177" s="2" t="s">
        <v>84</v>
      </c>
      <c r="C177" s="2" t="s">
        <v>1</v>
      </c>
      <c r="D177" s="2">
        <v>37.5</v>
      </c>
      <c r="E177" s="2">
        <f>VLOOKUP(B177,'Listado de precios'!$A$5:$C$184,3,0)</f>
        <v>16830</v>
      </c>
      <c r="F177" s="2">
        <f t="shared" ref="F177:F182" si="23">D177*E177</f>
        <v>631125</v>
      </c>
    </row>
    <row r="178" spans="1:6" x14ac:dyDescent="0.2">
      <c r="A178" s="2">
        <f t="shared" si="22"/>
        <v>12.02</v>
      </c>
      <c r="B178" s="2" t="s">
        <v>133</v>
      </c>
      <c r="C178" s="2" t="s">
        <v>1</v>
      </c>
      <c r="D178" s="2">
        <f>D177</f>
        <v>37.5</v>
      </c>
      <c r="E178" s="2">
        <f>VLOOKUP(B178,'Listado de precios'!$A$5:$C$184,3,0)</f>
        <v>6500</v>
      </c>
      <c r="F178" s="2">
        <f t="shared" si="23"/>
        <v>243750</v>
      </c>
    </row>
    <row r="179" spans="1:6" x14ac:dyDescent="0.2">
      <c r="A179" s="2">
        <f t="shared" si="22"/>
        <v>12.03</v>
      </c>
      <c r="B179" s="2" t="s">
        <v>35</v>
      </c>
      <c r="C179" s="2" t="s">
        <v>2</v>
      </c>
      <c r="D179" s="2">
        <v>1</v>
      </c>
      <c r="E179" s="2">
        <f>VLOOKUP(B179,'Listado de precios'!$A$5:$C$184,3,0)</f>
        <v>378210</v>
      </c>
      <c r="F179" s="2">
        <f t="shared" si="23"/>
        <v>378210</v>
      </c>
    </row>
    <row r="180" spans="1:6" x14ac:dyDescent="0.2">
      <c r="A180" s="2">
        <f t="shared" si="22"/>
        <v>12.04</v>
      </c>
      <c r="B180" s="2" t="s">
        <v>58</v>
      </c>
      <c r="C180" s="2" t="s">
        <v>2</v>
      </c>
      <c r="D180" s="2">
        <f>D179</f>
        <v>1</v>
      </c>
      <c r="E180" s="2">
        <f>VLOOKUP(B180,'Listado de precios'!$A$5:$C$184,3,0)</f>
        <v>40881</v>
      </c>
      <c r="F180" s="2">
        <f t="shared" si="23"/>
        <v>40881</v>
      </c>
    </row>
    <row r="181" spans="1:6" x14ac:dyDescent="0.2">
      <c r="A181" s="2">
        <f t="shared" si="22"/>
        <v>12.049999999999999</v>
      </c>
      <c r="B181" s="2" t="s">
        <v>37</v>
      </c>
      <c r="C181" s="2" t="s">
        <v>38</v>
      </c>
      <c r="D181" s="2">
        <v>3.3899999999999998E-3</v>
      </c>
      <c r="E181" s="2">
        <f>VLOOKUP(B181,'Listado de precios'!$A$5:$C$184,3,0)</f>
        <v>56900</v>
      </c>
      <c r="F181" s="2">
        <f t="shared" si="23"/>
        <v>192.89099999999999</v>
      </c>
    </row>
    <row r="182" spans="1:6" x14ac:dyDescent="0.2">
      <c r="A182" s="2">
        <f t="shared" si="22"/>
        <v>12.059999999999999</v>
      </c>
      <c r="B182" s="2" t="s">
        <v>53</v>
      </c>
      <c r="C182" s="2" t="s">
        <v>2</v>
      </c>
      <c r="D182" s="2">
        <v>0.01</v>
      </c>
      <c r="E182" s="2">
        <f>VLOOKUP(B182,'Listado de precios'!$A$5:$C$184,3,0)</f>
        <v>27900</v>
      </c>
      <c r="F182" s="2">
        <f t="shared" si="23"/>
        <v>279</v>
      </c>
    </row>
    <row r="183" spans="1:6" x14ac:dyDescent="0.2">
      <c r="E183" s="2" t="s">
        <v>87</v>
      </c>
      <c r="F183" s="2">
        <f>SUM(F177:F182)</f>
        <v>1294437.8910000001</v>
      </c>
    </row>
  </sheetData>
  <conditionalFormatting sqref="A1:XFD1048576">
    <cfRule type="notContainsBlanks" dxfId="43" priority="1">
      <formula>LEN(TRIM(A1))&gt;0</formula>
    </cfRule>
    <cfRule type="containsBlanks" dxfId="42" priority="2">
      <formula>LEN(TRIM(A1))=0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6"/>
  <sheetViews>
    <sheetView zoomScale="70" zoomScaleNormal="70" workbookViewId="0">
      <selection sqref="A1:XFD1048576"/>
    </sheetView>
  </sheetViews>
  <sheetFormatPr baseColWidth="10" defaultColWidth="11.42578125" defaultRowHeight="12.75" x14ac:dyDescent="0.2"/>
  <cols>
    <col min="1" max="1" width="12" style="2" bestFit="1" customWidth="1"/>
    <col min="2" max="2" width="86.42578125" style="2" bestFit="1" customWidth="1"/>
    <col min="3" max="3" width="8.7109375" style="2" bestFit="1" customWidth="1"/>
    <col min="4" max="4" width="11.5703125" style="2" bestFit="1" customWidth="1"/>
    <col min="5" max="5" width="17.7109375" style="2" bestFit="1" customWidth="1"/>
    <col min="6" max="6" width="14.85546875" style="2" bestFit="1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212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4" si="1">D6*E6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C15" s="2" t="s">
        <v>2</v>
      </c>
      <c r="D15" s="2">
        <v>1</v>
      </c>
      <c r="E15" s="2">
        <f>VLOOKUP(B15,'Listado de precios'!$A$5:$C$184,3,0)</f>
        <v>10000</v>
      </c>
      <c r="F15" s="2">
        <f>E15*D15</f>
        <v>10000</v>
      </c>
    </row>
    <row r="16" spans="1:6" x14ac:dyDescent="0.2">
      <c r="E16" s="2" t="s">
        <v>87</v>
      </c>
      <c r="F16" s="2">
        <f>SUM(F6:F15)</f>
        <v>52052.987000000001</v>
      </c>
    </row>
    <row r="18" spans="1:6" x14ac:dyDescent="0.2">
      <c r="A18" s="2" t="s">
        <v>10</v>
      </c>
      <c r="B18" s="2" t="s">
        <v>195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66030.293160000001</v>
      </c>
    </row>
    <row r="32" spans="1:6" x14ac:dyDescent="0.2">
      <c r="A32" s="2" t="s">
        <v>10</v>
      </c>
      <c r="B32" s="2" t="s">
        <v>90</v>
      </c>
    </row>
    <row r="33" spans="1:6" x14ac:dyDescent="0.2">
      <c r="A33" s="2">
        <v>3</v>
      </c>
      <c r="B33" s="2" t="s">
        <v>15</v>
      </c>
    </row>
    <row r="34" spans="1:6" x14ac:dyDescent="0.2">
      <c r="A34" s="2"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 t="shared" ref="F34:F40" si="4">D34*E34</f>
        <v>192.89100000000002</v>
      </c>
    </row>
    <row r="35" spans="1:6" x14ac:dyDescent="0.2">
      <c r="A35" s="2">
        <f t="shared" ref="A35:A40" si="5">A34+0.01</f>
        <v>3.0199999999999996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si="4"/>
        <v>279</v>
      </c>
    </row>
    <row r="36" spans="1:6" x14ac:dyDescent="0.2">
      <c r="A36" s="2">
        <f t="shared" si="5"/>
        <v>3.0299999999999994</v>
      </c>
      <c r="B36" s="2" t="s">
        <v>150</v>
      </c>
      <c r="C36" s="2" t="s">
        <v>1</v>
      </c>
      <c r="D36" s="2">
        <v>8</v>
      </c>
      <c r="E36" s="2">
        <f>VLOOKUP(B36,'Listado de precios'!$A$5:$C$184,3,0)</f>
        <v>880</v>
      </c>
      <c r="F36" s="2">
        <f t="shared" si="4"/>
        <v>7040</v>
      </c>
    </row>
    <row r="37" spans="1:6" x14ac:dyDescent="0.2">
      <c r="A37" s="2">
        <f t="shared" si="5"/>
        <v>3.0399999999999991</v>
      </c>
      <c r="B37" s="2" t="s">
        <v>131</v>
      </c>
      <c r="C37" s="2" t="s">
        <v>1</v>
      </c>
      <c r="D37" s="2">
        <f>D36</f>
        <v>8</v>
      </c>
      <c r="E37" s="2">
        <f>VLOOKUP(B37,'Listado de precios'!$A$5:$C$184,3,0)</f>
        <v>2167</v>
      </c>
      <c r="F37" s="2">
        <f t="shared" si="4"/>
        <v>17336</v>
      </c>
    </row>
    <row r="38" spans="1:6" x14ac:dyDescent="0.2">
      <c r="A38" s="2">
        <f t="shared" si="5"/>
        <v>3.0499999999999989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4"/>
        <v>4200</v>
      </c>
    </row>
    <row r="39" spans="1:6" x14ac:dyDescent="0.2">
      <c r="A39" s="2">
        <f t="shared" si="5"/>
        <v>3.0599999999999987</v>
      </c>
      <c r="B39" s="2" t="s">
        <v>177</v>
      </c>
      <c r="C39" s="2" t="s">
        <v>2</v>
      </c>
      <c r="D39" s="2">
        <v>1</v>
      </c>
      <c r="E39" s="2">
        <f>VLOOKUP(B39,'Listado de precios'!$A$5:$C$184,3,0)</f>
        <v>1550</v>
      </c>
      <c r="F39" s="2">
        <f t="shared" si="4"/>
        <v>1550</v>
      </c>
    </row>
    <row r="40" spans="1:6" x14ac:dyDescent="0.2">
      <c r="A40" s="2">
        <f t="shared" si="5"/>
        <v>3.0699999999999985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4"/>
        <v>9630</v>
      </c>
    </row>
    <row r="41" spans="1:6" x14ac:dyDescent="0.2">
      <c r="E41" s="2" t="s">
        <v>87</v>
      </c>
      <c r="F41" s="2">
        <f>SUM(F34:F40)</f>
        <v>40227.891000000003</v>
      </c>
    </row>
    <row r="43" spans="1:6" x14ac:dyDescent="0.2">
      <c r="A43" s="2" t="s">
        <v>10</v>
      </c>
      <c r="B43" s="2" t="s">
        <v>211</v>
      </c>
    </row>
    <row r="44" spans="1:6" x14ac:dyDescent="0.2">
      <c r="A44" s="2">
        <v>4</v>
      </c>
      <c r="B44" s="2" t="s">
        <v>15</v>
      </c>
    </row>
    <row r="45" spans="1:6" x14ac:dyDescent="0.2">
      <c r="A45" s="2">
        <v>3.01</v>
      </c>
      <c r="B45" s="2" t="s">
        <v>37</v>
      </c>
      <c r="C45" s="2" t="s">
        <v>38</v>
      </c>
      <c r="D45" s="2">
        <v>3.3900000000000002E-3</v>
      </c>
      <c r="E45" s="2">
        <f>VLOOKUP(B45,'Listado de precios'!$A$5:$C$184,3,0)</f>
        <v>56900</v>
      </c>
      <c r="F45" s="2">
        <f t="shared" ref="F45:F51" si="6">D45*E45</f>
        <v>192.89100000000002</v>
      </c>
    </row>
    <row r="46" spans="1:6" x14ac:dyDescent="0.2">
      <c r="A46" s="2">
        <v>3.0199999999999996</v>
      </c>
      <c r="B46" s="2" t="s">
        <v>53</v>
      </c>
      <c r="C46" s="2" t="s">
        <v>2</v>
      </c>
      <c r="D46" s="2">
        <v>0.01</v>
      </c>
      <c r="E46" s="2">
        <f>VLOOKUP(B46,'Listado de precios'!$A$5:$C$184,3,0)</f>
        <v>27900</v>
      </c>
      <c r="F46" s="2">
        <f t="shared" si="6"/>
        <v>279</v>
      </c>
    </row>
    <row r="47" spans="1:6" x14ac:dyDescent="0.2">
      <c r="A47" s="2">
        <v>3.0299999999999994</v>
      </c>
      <c r="B47" s="2" t="s">
        <v>150</v>
      </c>
      <c r="C47" s="2" t="s">
        <v>1</v>
      </c>
      <c r="D47" s="2">
        <v>8</v>
      </c>
      <c r="E47" s="2">
        <f>VLOOKUP(B47,'Listado de precios'!$A$5:$C$184,3,0)</f>
        <v>880</v>
      </c>
      <c r="F47" s="2">
        <f t="shared" si="6"/>
        <v>7040</v>
      </c>
    </row>
    <row r="48" spans="1:6" x14ac:dyDescent="0.2">
      <c r="A48" s="2">
        <v>3.0399999999999991</v>
      </c>
      <c r="B48" s="2" t="s">
        <v>131</v>
      </c>
      <c r="C48" s="2" t="s">
        <v>1</v>
      </c>
      <c r="D48" s="2">
        <f>D47</f>
        <v>8</v>
      </c>
      <c r="E48" s="2">
        <f>VLOOKUP(B48,'Listado de precios'!$A$5:$C$184,3,0)</f>
        <v>2167</v>
      </c>
      <c r="F48" s="2">
        <f t="shared" si="6"/>
        <v>17336</v>
      </c>
    </row>
    <row r="49" spans="1:6" x14ac:dyDescent="0.2">
      <c r="A49" s="2">
        <v>3.0499999999999989</v>
      </c>
      <c r="B49" s="2" t="s">
        <v>74</v>
      </c>
      <c r="C49" s="2" t="s">
        <v>75</v>
      </c>
      <c r="D49" s="2">
        <v>1</v>
      </c>
      <c r="E49" s="2">
        <f>VLOOKUP(B49,'Listado de precios'!$A$5:$C$184,3,0)</f>
        <v>4200</v>
      </c>
      <c r="F49" s="2">
        <f t="shared" si="6"/>
        <v>4200</v>
      </c>
    </row>
    <row r="50" spans="1:6" x14ac:dyDescent="0.2">
      <c r="A50" s="2">
        <v>3.0599999999999987</v>
      </c>
      <c r="B50" s="2" t="s">
        <v>177</v>
      </c>
      <c r="C50" s="2" t="s">
        <v>2</v>
      </c>
      <c r="D50" s="2">
        <v>1</v>
      </c>
      <c r="E50" s="2">
        <f>VLOOKUP(B50,'Listado de precios'!$A$5:$C$184,3,0)</f>
        <v>1550</v>
      </c>
      <c r="F50" s="2">
        <f t="shared" si="6"/>
        <v>1550</v>
      </c>
    </row>
    <row r="51" spans="1:6" x14ac:dyDescent="0.2">
      <c r="A51" s="2">
        <v>3.0699999999999985</v>
      </c>
      <c r="B51" s="2" t="s">
        <v>63</v>
      </c>
      <c r="C51" s="2" t="s">
        <v>2</v>
      </c>
      <c r="D51" s="2">
        <v>1</v>
      </c>
      <c r="E51" s="2">
        <f>VLOOKUP(B51,'Listado de precios'!$A$5:$C$184,3,0)</f>
        <v>9630</v>
      </c>
      <c r="F51" s="2">
        <f t="shared" si="6"/>
        <v>9630</v>
      </c>
    </row>
    <row r="52" spans="1:6" x14ac:dyDescent="0.2">
      <c r="E52" s="2" t="s">
        <v>87</v>
      </c>
      <c r="F52" s="2">
        <f>SUM(F45:F51)</f>
        <v>40227.891000000003</v>
      </c>
    </row>
    <row r="54" spans="1:6" x14ac:dyDescent="0.2">
      <c r="A54" s="2" t="s">
        <v>10</v>
      </c>
      <c r="B54" s="2" t="s">
        <v>92</v>
      </c>
    </row>
    <row r="55" spans="1:6" x14ac:dyDescent="0.2">
      <c r="A55" s="2">
        <v>5</v>
      </c>
      <c r="B55" s="2" t="s">
        <v>15</v>
      </c>
    </row>
    <row r="56" spans="1:6" x14ac:dyDescent="0.2">
      <c r="A56" s="2">
        <f t="shared" ref="A56:A68" si="7">A55+0.01</f>
        <v>5.01</v>
      </c>
      <c r="B56" s="2" t="s">
        <v>32</v>
      </c>
      <c r="C56" s="2" t="s">
        <v>2</v>
      </c>
      <c r="D56" s="2">
        <v>1</v>
      </c>
      <c r="E56" s="2">
        <f>VLOOKUP(B56,'Listado de precios'!$A$5:$C$184,3,0)</f>
        <v>31887.542999999998</v>
      </c>
      <c r="F56" s="2">
        <f t="shared" ref="F56:F68" si="8">D56*E56</f>
        <v>31887.542999999998</v>
      </c>
    </row>
    <row r="57" spans="1:6" x14ac:dyDescent="0.2">
      <c r="A57" s="2">
        <f t="shared" si="7"/>
        <v>5.0199999999999996</v>
      </c>
      <c r="B57" s="2" t="s">
        <v>79</v>
      </c>
      <c r="C57" s="2" t="s">
        <v>1</v>
      </c>
      <c r="D57" s="2">
        <v>8.1</v>
      </c>
      <c r="E57" s="2">
        <f>VLOOKUP(B57,'Listado de precios'!$A$5:$C$184,3,0)</f>
        <v>4659</v>
      </c>
      <c r="F57" s="2">
        <f t="shared" si="8"/>
        <v>37737.9</v>
      </c>
    </row>
    <row r="58" spans="1:6" x14ac:dyDescent="0.2">
      <c r="A58" s="2">
        <f t="shared" si="7"/>
        <v>5.0299999999999994</v>
      </c>
      <c r="B58" s="2" t="s">
        <v>129</v>
      </c>
      <c r="C58" s="2" t="s">
        <v>1</v>
      </c>
      <c r="D58" s="2">
        <f>D57</f>
        <v>8.1</v>
      </c>
      <c r="E58" s="2">
        <f>VLOOKUP(B58,'Listado de precios'!$A$5:$C$184,3,0)</f>
        <v>2167</v>
      </c>
      <c r="F58" s="2">
        <f t="shared" si="8"/>
        <v>17552.7</v>
      </c>
    </row>
    <row r="59" spans="1:6" x14ac:dyDescent="0.2">
      <c r="A59" s="2">
        <f t="shared" si="7"/>
        <v>5.0399999999999991</v>
      </c>
      <c r="B59" s="2" t="s">
        <v>52</v>
      </c>
      <c r="C59" s="2" t="s">
        <v>2</v>
      </c>
      <c r="D59" s="2">
        <v>9</v>
      </c>
      <c r="E59" s="2">
        <f>VLOOKUP(B59,'Listado de precios'!$A$5:$C$184,3,0)</f>
        <v>165</v>
      </c>
      <c r="F59" s="2">
        <f t="shared" si="8"/>
        <v>1485</v>
      </c>
    </row>
    <row r="60" spans="1:6" x14ac:dyDescent="0.2">
      <c r="A60" s="2">
        <f t="shared" si="7"/>
        <v>5.0499999999999989</v>
      </c>
      <c r="B60" s="2" t="s">
        <v>0</v>
      </c>
      <c r="C60" s="2" t="s">
        <v>1</v>
      </c>
      <c r="D60" s="2">
        <v>2.9</v>
      </c>
      <c r="E60" s="2">
        <f>VLOOKUP(B60,'Listado de precios'!$A$5:$C$184,3,0)</f>
        <v>600</v>
      </c>
      <c r="F60" s="2">
        <f t="shared" si="8"/>
        <v>1740</v>
      </c>
    </row>
    <row r="61" spans="1:6" x14ac:dyDescent="0.2">
      <c r="A61" s="2">
        <f t="shared" si="7"/>
        <v>5.0599999999999987</v>
      </c>
      <c r="B61" s="2" t="s">
        <v>85</v>
      </c>
      <c r="C61" s="2" t="s">
        <v>2</v>
      </c>
      <c r="D61" s="2">
        <v>1</v>
      </c>
      <c r="E61" s="2">
        <f>VLOOKUP(B61,'Listado de precios'!$A$5:$C$184,3,0)</f>
        <v>2316.6666666666665</v>
      </c>
      <c r="F61" s="2">
        <f t="shared" si="8"/>
        <v>2316.6666666666665</v>
      </c>
    </row>
    <row r="62" spans="1:6" x14ac:dyDescent="0.2">
      <c r="A62" s="2">
        <f t="shared" si="7"/>
        <v>5.0699999999999985</v>
      </c>
      <c r="B62" s="2" t="s">
        <v>41</v>
      </c>
      <c r="C62" s="2" t="s">
        <v>2</v>
      </c>
      <c r="D62" s="2">
        <v>2</v>
      </c>
      <c r="E62" s="2">
        <f>VLOOKUP(B62,'Listado de precios'!$A$5:$C$184,3,0)</f>
        <v>1100</v>
      </c>
      <c r="F62" s="2">
        <f t="shared" si="8"/>
        <v>2200</v>
      </c>
    </row>
    <row r="63" spans="1:6" x14ac:dyDescent="0.2">
      <c r="A63" s="2">
        <f t="shared" si="7"/>
        <v>5.0799999999999983</v>
      </c>
      <c r="B63" s="2" t="s">
        <v>194</v>
      </c>
      <c r="C63" s="2" t="s">
        <v>1</v>
      </c>
      <c r="D63" s="2">
        <v>16</v>
      </c>
      <c r="E63" s="2">
        <f>VLOOKUP(B63,'Listado de precios'!$A$5:$C$184,3,0)</f>
        <v>1900</v>
      </c>
      <c r="F63" s="2">
        <f t="shared" si="8"/>
        <v>30400</v>
      </c>
    </row>
    <row r="64" spans="1:6" x14ac:dyDescent="0.2">
      <c r="A64" s="2">
        <f t="shared" si="7"/>
        <v>5.0899999999999981</v>
      </c>
      <c r="B64" s="2" t="s">
        <v>181</v>
      </c>
      <c r="C64" s="2" t="s">
        <v>2</v>
      </c>
      <c r="D64" s="2">
        <f>D63</f>
        <v>16</v>
      </c>
      <c r="E64" s="2">
        <f>VLOOKUP(B64,'Listado de precios'!$A$5:$C$184,3,0)</f>
        <v>400</v>
      </c>
      <c r="F64" s="2">
        <f t="shared" si="8"/>
        <v>6400</v>
      </c>
    </row>
    <row r="65" spans="1:6" x14ac:dyDescent="0.2">
      <c r="A65" s="2">
        <f t="shared" si="7"/>
        <v>5.0999999999999979</v>
      </c>
      <c r="B65" s="2" t="s">
        <v>179</v>
      </c>
      <c r="C65" s="2" t="s">
        <v>2</v>
      </c>
      <c r="D65" s="2">
        <v>2</v>
      </c>
      <c r="E65" s="2">
        <f>VLOOKUP(B65,'Listado de precios'!$A$5:$C$184,3,0)</f>
        <v>21850</v>
      </c>
      <c r="F65" s="2">
        <f t="shared" si="8"/>
        <v>43700</v>
      </c>
    </row>
    <row r="66" spans="1:6" x14ac:dyDescent="0.2">
      <c r="A66" s="2">
        <f t="shared" si="7"/>
        <v>5.1099999999999977</v>
      </c>
      <c r="B66" s="2" t="s">
        <v>178</v>
      </c>
      <c r="C66" s="2" t="s">
        <v>2</v>
      </c>
      <c r="D66" s="2">
        <f>D65</f>
        <v>2</v>
      </c>
      <c r="E66" s="2">
        <f>VLOOKUP(B66,'Listado de precios'!$A$5:$C$184,3,0)</f>
        <v>6000</v>
      </c>
      <c r="F66" s="2">
        <f t="shared" si="8"/>
        <v>12000</v>
      </c>
    </row>
    <row r="67" spans="1:6" x14ac:dyDescent="0.2">
      <c r="A67" s="2">
        <f t="shared" si="7"/>
        <v>5.1199999999999974</v>
      </c>
      <c r="B67" s="2" t="s">
        <v>180</v>
      </c>
      <c r="C67" s="2" t="s">
        <v>2</v>
      </c>
      <c r="D67" s="2">
        <v>1</v>
      </c>
      <c r="E67" s="2">
        <f>VLOOKUP(B67,'Listado de precios'!$A$5:$C$184,3,0)</f>
        <v>28000</v>
      </c>
      <c r="F67" s="2">
        <f t="shared" si="8"/>
        <v>28000</v>
      </c>
    </row>
    <row r="68" spans="1:6" x14ac:dyDescent="0.2">
      <c r="A68" s="2">
        <f t="shared" si="7"/>
        <v>5.1299999999999972</v>
      </c>
      <c r="B68" s="2" t="s">
        <v>61</v>
      </c>
      <c r="C68" s="2" t="s">
        <v>2</v>
      </c>
      <c r="D68" s="2">
        <v>1</v>
      </c>
      <c r="E68" s="2">
        <f>VLOOKUP(B68,'Listado de precios'!$A$5:$C$184,3,0)</f>
        <v>19260</v>
      </c>
      <c r="F68" s="2">
        <f t="shared" si="8"/>
        <v>19260</v>
      </c>
    </row>
    <row r="69" spans="1:6" x14ac:dyDescent="0.2">
      <c r="E69" s="2" t="s">
        <v>87</v>
      </c>
      <c r="F69" s="2">
        <f>SUM(F56:F68)</f>
        <v>234679.80966666667</v>
      </c>
    </row>
    <row r="71" spans="1:6" x14ac:dyDescent="0.2">
      <c r="A71" s="2" t="s">
        <v>10</v>
      </c>
      <c r="B71" s="2" t="s">
        <v>94</v>
      </c>
    </row>
    <row r="72" spans="1:6" x14ac:dyDescent="0.2">
      <c r="A72" s="2">
        <v>6</v>
      </c>
      <c r="B72" s="2" t="s">
        <v>15</v>
      </c>
    </row>
    <row r="73" spans="1:6" x14ac:dyDescent="0.2">
      <c r="A73" s="2">
        <f t="shared" ref="A73:A82" si="9">A72+0.01</f>
        <v>6.01</v>
      </c>
      <c r="B73" s="2" t="s">
        <v>49</v>
      </c>
      <c r="C73" s="2" t="s">
        <v>2</v>
      </c>
      <c r="D73" s="2">
        <v>1</v>
      </c>
      <c r="E73" s="2">
        <f>VLOOKUP(B73,'Listado de precios'!$A$5:$C$184,3,0)</f>
        <v>147889</v>
      </c>
      <c r="F73" s="2">
        <f t="shared" ref="F73:F82" si="10">D73*E73</f>
        <v>147889</v>
      </c>
    </row>
    <row r="74" spans="1:6" x14ac:dyDescent="0.2">
      <c r="A74" s="2">
        <f t="shared" si="9"/>
        <v>6.02</v>
      </c>
      <c r="B74" s="2" t="s">
        <v>77</v>
      </c>
      <c r="C74" s="2" t="s">
        <v>1</v>
      </c>
      <c r="D74" s="2">
        <v>20.5</v>
      </c>
      <c r="E74" s="2">
        <f>VLOOKUP(B74,'Listado de precios'!$A$5:$C$184,3,0)</f>
        <v>9946</v>
      </c>
      <c r="F74" s="2">
        <f t="shared" si="10"/>
        <v>203893</v>
      </c>
    </row>
    <row r="75" spans="1:6" x14ac:dyDescent="0.2">
      <c r="A75" s="2">
        <f t="shared" si="9"/>
        <v>6.0299999999999994</v>
      </c>
      <c r="B75" s="2" t="s">
        <v>127</v>
      </c>
      <c r="C75" s="2" t="s">
        <v>1</v>
      </c>
      <c r="D75" s="2">
        <f>D74</f>
        <v>20.5</v>
      </c>
      <c r="E75" s="2">
        <f>VLOOKUP(B75,'Listado de precios'!$A$5:$C$184,3,0)</f>
        <v>4333</v>
      </c>
      <c r="F75" s="2">
        <f t="shared" si="10"/>
        <v>88826.5</v>
      </c>
    </row>
    <row r="76" spans="1:6" x14ac:dyDescent="0.2">
      <c r="A76" s="2">
        <f t="shared" si="9"/>
        <v>6.0399999999999991</v>
      </c>
      <c r="B76" s="2" t="s">
        <v>50</v>
      </c>
      <c r="C76" s="2" t="s">
        <v>2</v>
      </c>
      <c r="D76" s="2">
        <v>21</v>
      </c>
      <c r="E76" s="2">
        <f>VLOOKUP(B76,'Listado de precios'!$A$5:$C$184,3,0)</f>
        <v>560</v>
      </c>
      <c r="F76" s="2">
        <f t="shared" si="10"/>
        <v>11760</v>
      </c>
    </row>
    <row r="77" spans="1:6" x14ac:dyDescent="0.2">
      <c r="A77" s="2">
        <f t="shared" si="9"/>
        <v>6.0499999999999989</v>
      </c>
      <c r="B77" s="2" t="s">
        <v>30</v>
      </c>
      <c r="C77" s="2" t="s">
        <v>2</v>
      </c>
      <c r="D77" s="2">
        <v>2</v>
      </c>
      <c r="E77" s="2">
        <f>VLOOKUP(B77,'Listado de precios'!$A$5:$C$184,3,0)</f>
        <v>86580</v>
      </c>
      <c r="F77" s="2">
        <f t="shared" si="10"/>
        <v>173160</v>
      </c>
    </row>
    <row r="78" spans="1:6" x14ac:dyDescent="0.2">
      <c r="A78" s="2">
        <f t="shared" si="9"/>
        <v>6.0599999999999987</v>
      </c>
      <c r="B78" s="2" t="s">
        <v>0</v>
      </c>
      <c r="C78" s="2" t="s">
        <v>1</v>
      </c>
      <c r="D78" s="2">
        <v>11</v>
      </c>
      <c r="E78" s="2">
        <f>VLOOKUP(B78,'Listado de precios'!$A$5:$C$184,3,0)</f>
        <v>600</v>
      </c>
      <c r="F78" s="2">
        <f t="shared" si="10"/>
        <v>6600</v>
      </c>
    </row>
    <row r="79" spans="1:6" x14ac:dyDescent="0.2">
      <c r="A79" s="2">
        <f t="shared" si="9"/>
        <v>6.0699999999999985</v>
      </c>
      <c r="B79" s="2" t="s">
        <v>54</v>
      </c>
      <c r="C79" s="2" t="s">
        <v>2</v>
      </c>
      <c r="D79" s="2">
        <f>D77</f>
        <v>2</v>
      </c>
      <c r="E79" s="2">
        <f>VLOOKUP(B79,'Listado de precios'!$A$5:$C$184,3,0)</f>
        <v>8560</v>
      </c>
      <c r="F79" s="2">
        <f t="shared" si="10"/>
        <v>17120</v>
      </c>
    </row>
    <row r="80" spans="1:6" x14ac:dyDescent="0.2">
      <c r="A80" s="2">
        <f t="shared" si="9"/>
        <v>6.0799999999999983</v>
      </c>
      <c r="B80" s="2" t="s">
        <v>149</v>
      </c>
      <c r="C80" s="2" t="s">
        <v>2</v>
      </c>
      <c r="D80" s="2">
        <v>1</v>
      </c>
      <c r="E80" s="2">
        <f>VLOOKUP(B80,'Listado de precios'!$A$5:$C$184,3,0)</f>
        <v>8560</v>
      </c>
      <c r="F80" s="2">
        <f t="shared" si="10"/>
        <v>8560</v>
      </c>
    </row>
    <row r="81" spans="1:6" x14ac:dyDescent="0.2">
      <c r="A81" s="2">
        <f t="shared" si="9"/>
        <v>6.0899999999999981</v>
      </c>
      <c r="B81" s="2" t="s">
        <v>27</v>
      </c>
      <c r="C81" s="2" t="s">
        <v>1</v>
      </c>
      <c r="D81" s="2">
        <v>32</v>
      </c>
      <c r="E81" s="2">
        <f>VLOOKUP(B81,'Listado de precios'!$A$5:$C$184,3,0)</f>
        <v>1076.0159999999998</v>
      </c>
      <c r="F81" s="2">
        <f t="shared" si="10"/>
        <v>34432.511999999995</v>
      </c>
    </row>
    <row r="82" spans="1:6" x14ac:dyDescent="0.2">
      <c r="A82" s="2">
        <f t="shared" si="9"/>
        <v>6.0999999999999979</v>
      </c>
      <c r="B82" s="2" t="s">
        <v>41</v>
      </c>
      <c r="C82" s="2" t="s">
        <v>2</v>
      </c>
      <c r="D82" s="2">
        <v>5</v>
      </c>
      <c r="E82" s="2">
        <f>VLOOKUP(B82,'Listado de precios'!$A$5:$C$184,3,0)</f>
        <v>1100</v>
      </c>
      <c r="F82" s="2">
        <f t="shared" si="10"/>
        <v>5500</v>
      </c>
    </row>
    <row r="83" spans="1:6" x14ac:dyDescent="0.2">
      <c r="E83" s="2" t="s">
        <v>87</v>
      </c>
      <c r="F83" s="2">
        <f>SUM(F73:F82)</f>
        <v>697741.01199999999</v>
      </c>
    </row>
    <row r="85" spans="1:6" x14ac:dyDescent="0.2">
      <c r="A85" s="2" t="s">
        <v>10</v>
      </c>
      <c r="B85" s="2" t="s">
        <v>95</v>
      </c>
    </row>
    <row r="86" spans="1:6" x14ac:dyDescent="0.2">
      <c r="A86" s="2">
        <v>7</v>
      </c>
      <c r="B86" s="2" t="s">
        <v>15</v>
      </c>
    </row>
    <row r="87" spans="1:6" x14ac:dyDescent="0.2">
      <c r="A87" s="2">
        <f t="shared" ref="A87:A109" si="11">A86+0.01</f>
        <v>7.01</v>
      </c>
      <c r="B87" s="2" t="s">
        <v>49</v>
      </c>
      <c r="C87" s="2" t="s">
        <v>2</v>
      </c>
      <c r="D87" s="2">
        <v>1</v>
      </c>
      <c r="E87" s="2">
        <f>VLOOKUP(B87,'Listado de precios'!$A$5:$C$184,3,0)</f>
        <v>147889</v>
      </c>
      <c r="F87" s="2">
        <f t="shared" ref="F87:F109" si="12">D87*E87</f>
        <v>147889</v>
      </c>
    </row>
    <row r="88" spans="1:6" x14ac:dyDescent="0.2">
      <c r="A88" s="2">
        <f t="shared" si="11"/>
        <v>7.02</v>
      </c>
      <c r="B88" s="2" t="s">
        <v>148</v>
      </c>
      <c r="C88" s="2" t="s">
        <v>2</v>
      </c>
      <c r="D88" s="2">
        <f>D87</f>
        <v>1</v>
      </c>
      <c r="E88" s="2">
        <f>VLOOKUP(B88,'Listado de precios'!$A$5:$C$184,3,0)</f>
        <v>510000</v>
      </c>
      <c r="F88" s="2">
        <f t="shared" si="12"/>
        <v>510000</v>
      </c>
    </row>
    <row r="89" spans="1:6" x14ac:dyDescent="0.2">
      <c r="A89" s="2">
        <f t="shared" si="11"/>
        <v>7.0299999999999994</v>
      </c>
      <c r="B89" s="2" t="s">
        <v>78</v>
      </c>
      <c r="C89" s="2" t="s">
        <v>1</v>
      </c>
      <c r="D89" s="2">
        <v>60.8</v>
      </c>
      <c r="E89" s="2">
        <f>VLOOKUP(B89,'Listado de precios'!$A$5:$C$184,3,0)</f>
        <v>14675</v>
      </c>
      <c r="F89" s="2">
        <f t="shared" si="12"/>
        <v>892240</v>
      </c>
    </row>
    <row r="90" spans="1:6" x14ac:dyDescent="0.2">
      <c r="A90" s="2">
        <f t="shared" si="11"/>
        <v>7.0399999999999991</v>
      </c>
      <c r="B90" s="2" t="s">
        <v>128</v>
      </c>
      <c r="C90" s="2" t="s">
        <v>1</v>
      </c>
      <c r="D90" s="2">
        <f>D89</f>
        <v>60.8</v>
      </c>
      <c r="E90" s="2">
        <f>VLOOKUP(B90,'Listado de precios'!$A$5:$C$184,3,0)</f>
        <v>6500</v>
      </c>
      <c r="F90" s="2">
        <f t="shared" si="12"/>
        <v>395200</v>
      </c>
    </row>
    <row r="91" spans="1:6" x14ac:dyDescent="0.2">
      <c r="A91" s="2">
        <f t="shared" si="11"/>
        <v>7.0499999999999989</v>
      </c>
      <c r="B91" s="2" t="s">
        <v>51</v>
      </c>
      <c r="C91" s="2" t="s">
        <v>2</v>
      </c>
      <c r="D91" s="2">
        <v>61</v>
      </c>
      <c r="E91" s="2">
        <f>VLOOKUP(B91,'Listado de precios'!$A$5:$C$184,3,0)</f>
        <v>910</v>
      </c>
      <c r="F91" s="2">
        <f t="shared" si="12"/>
        <v>55510</v>
      </c>
    </row>
    <row r="92" spans="1:6" x14ac:dyDescent="0.2">
      <c r="A92" s="2">
        <f t="shared" si="11"/>
        <v>7.0599999999999987</v>
      </c>
      <c r="B92" s="2" t="s">
        <v>0</v>
      </c>
      <c r="C92" s="2" t="s">
        <v>1</v>
      </c>
      <c r="D92" s="2">
        <v>19</v>
      </c>
      <c r="E92" s="2">
        <f>VLOOKUP(B92,'Listado de precios'!$A$5:$C$184,3,0)</f>
        <v>600</v>
      </c>
      <c r="F92" s="2">
        <f t="shared" si="12"/>
        <v>11400</v>
      </c>
    </row>
    <row r="93" spans="1:6" x14ac:dyDescent="0.2">
      <c r="A93" s="2">
        <f t="shared" si="11"/>
        <v>7.0699999999999985</v>
      </c>
      <c r="B93" s="2" t="s">
        <v>193</v>
      </c>
      <c r="C93" s="2" t="s">
        <v>2</v>
      </c>
      <c r="D93" s="2">
        <v>1</v>
      </c>
      <c r="E93" s="2">
        <f>VLOOKUP(B93,'Listado de precios'!$A$5:$C$184,3,0)</f>
        <v>308000</v>
      </c>
      <c r="F93" s="2">
        <f t="shared" si="12"/>
        <v>308000</v>
      </c>
    </row>
    <row r="94" spans="1:6" x14ac:dyDescent="0.2">
      <c r="A94" s="2">
        <f t="shared" si="11"/>
        <v>7.0799999999999983</v>
      </c>
      <c r="B94" s="2" t="s">
        <v>192</v>
      </c>
      <c r="C94" s="2" t="s">
        <v>2</v>
      </c>
      <c r="D94" s="2">
        <v>1</v>
      </c>
      <c r="E94" s="2">
        <f>VLOOKUP(B94,'Listado de precios'!$A$5:$C$184,3,0)</f>
        <v>12840</v>
      </c>
      <c r="F94" s="2">
        <f t="shared" si="12"/>
        <v>12840</v>
      </c>
    </row>
    <row r="95" spans="1:6" x14ac:dyDescent="0.2">
      <c r="A95" s="2">
        <f t="shared" si="11"/>
        <v>7.0899999999999981</v>
      </c>
      <c r="B95" s="2" t="s">
        <v>191</v>
      </c>
      <c r="C95" s="2" t="s">
        <v>2</v>
      </c>
      <c r="D95" s="2">
        <v>40</v>
      </c>
      <c r="E95" s="2">
        <f>VLOOKUP(B95,'Listado de precios'!$A$5:$C$184,3,0)</f>
        <v>760</v>
      </c>
      <c r="F95" s="2">
        <f t="shared" si="12"/>
        <v>30400</v>
      </c>
    </row>
    <row r="96" spans="1:6" x14ac:dyDescent="0.2">
      <c r="A96" s="2">
        <f t="shared" si="11"/>
        <v>7.0999999999999979</v>
      </c>
      <c r="B96" s="2" t="s">
        <v>190</v>
      </c>
      <c r="C96" s="2" t="s">
        <v>2</v>
      </c>
      <c r="D96" s="2">
        <v>40</v>
      </c>
      <c r="E96" s="2">
        <f>VLOOKUP(B96,'Listado de precios'!$A$5:$C$184,3,0)</f>
        <v>35000</v>
      </c>
      <c r="F96" s="2">
        <f t="shared" si="12"/>
        <v>1400000</v>
      </c>
    </row>
    <row r="97" spans="1:6" x14ac:dyDescent="0.2">
      <c r="A97" s="2">
        <f t="shared" si="11"/>
        <v>7.1099999999999977</v>
      </c>
      <c r="B97" s="2" t="s">
        <v>189</v>
      </c>
      <c r="C97" s="2" t="s">
        <v>2</v>
      </c>
      <c r="D97" s="2">
        <v>82</v>
      </c>
      <c r="E97" s="2">
        <f>VLOOKUP(B97,'Listado de precios'!$A$5:$C$184,3,0)</f>
        <v>8800</v>
      </c>
      <c r="F97" s="2">
        <f t="shared" si="12"/>
        <v>721600</v>
      </c>
    </row>
    <row r="98" spans="1:6" x14ac:dyDescent="0.2">
      <c r="A98" s="2">
        <f t="shared" si="11"/>
        <v>7.1199999999999974</v>
      </c>
      <c r="B98" s="2" t="s">
        <v>188</v>
      </c>
      <c r="C98" s="2" t="s">
        <v>2</v>
      </c>
      <c r="D98" s="2">
        <f>D97</f>
        <v>82</v>
      </c>
      <c r="E98" s="2">
        <f>VLOOKUP(B98,'Listado de precios'!$A$5:$C$184,3,0)</f>
        <v>12000</v>
      </c>
      <c r="F98" s="2">
        <f t="shared" si="12"/>
        <v>984000</v>
      </c>
    </row>
    <row r="99" spans="1:6" x14ac:dyDescent="0.2">
      <c r="A99" s="2">
        <f t="shared" si="11"/>
        <v>7.1299999999999972</v>
      </c>
      <c r="B99" s="2" t="s">
        <v>21</v>
      </c>
      <c r="C99" s="2" t="s">
        <v>1</v>
      </c>
      <c r="D99" s="2">
        <v>72</v>
      </c>
      <c r="E99" s="2">
        <f>VLOOKUP(B99,'Listado de precios'!$A$5:$C$184,3,0)</f>
        <v>2736.42</v>
      </c>
      <c r="F99" s="2">
        <f t="shared" si="12"/>
        <v>197022.24</v>
      </c>
    </row>
    <row r="100" spans="1:6" x14ac:dyDescent="0.2">
      <c r="A100" s="2">
        <f t="shared" si="11"/>
        <v>7.139999999999997</v>
      </c>
      <c r="B100" s="2" t="s">
        <v>40</v>
      </c>
      <c r="C100" s="2" t="s">
        <v>2</v>
      </c>
      <c r="D100" s="2">
        <v>1</v>
      </c>
      <c r="E100" s="2">
        <f>VLOOKUP(B100,'Listado de precios'!$A$5:$C$184,3,0)</f>
        <v>4765.2171000000008</v>
      </c>
      <c r="F100" s="2">
        <f t="shared" si="12"/>
        <v>4765.2171000000008</v>
      </c>
    </row>
    <row r="101" spans="1:6" x14ac:dyDescent="0.2">
      <c r="A101" s="2">
        <f t="shared" si="11"/>
        <v>7.1499999999999968</v>
      </c>
      <c r="B101" s="2" t="s">
        <v>22</v>
      </c>
      <c r="C101" s="2" t="s">
        <v>1</v>
      </c>
      <c r="D101" s="2">
        <v>32</v>
      </c>
      <c r="E101" s="2">
        <f>VLOOKUP(B101,'Listado de precios'!$A$5:$C$184,3,0)</f>
        <v>1076.0159999999998</v>
      </c>
      <c r="F101" s="2">
        <f t="shared" si="12"/>
        <v>34432.511999999995</v>
      </c>
    </row>
    <row r="102" spans="1:6" x14ac:dyDescent="0.2">
      <c r="A102" s="2">
        <f t="shared" si="11"/>
        <v>7.1599999999999966</v>
      </c>
      <c r="B102" s="2" t="s">
        <v>41</v>
      </c>
      <c r="C102" s="2" t="s">
        <v>2</v>
      </c>
      <c r="D102" s="2">
        <v>5</v>
      </c>
      <c r="E102" s="2">
        <f>VLOOKUP(B102,'Listado de precios'!$A$5:$C$184,3,0)</f>
        <v>1100</v>
      </c>
      <c r="F102" s="2">
        <f t="shared" si="12"/>
        <v>5500</v>
      </c>
    </row>
    <row r="103" spans="1:6" x14ac:dyDescent="0.2">
      <c r="A103" s="2">
        <f t="shared" si="11"/>
        <v>7.1699999999999964</v>
      </c>
      <c r="B103" s="2" t="s">
        <v>46</v>
      </c>
      <c r="C103" s="2" t="s">
        <v>2</v>
      </c>
      <c r="D103" s="2">
        <v>1</v>
      </c>
      <c r="E103" s="2">
        <f>VLOOKUP(B103,'Listado de precios'!$A$5:$C$184,3,0)</f>
        <v>22464.5949</v>
      </c>
      <c r="F103" s="2">
        <f t="shared" si="12"/>
        <v>22464.5949</v>
      </c>
    </row>
    <row r="104" spans="1:6" x14ac:dyDescent="0.2">
      <c r="A104" s="2">
        <f t="shared" si="11"/>
        <v>7.1799999999999962</v>
      </c>
      <c r="B104" s="2" t="s">
        <v>45</v>
      </c>
      <c r="C104" s="2" t="s">
        <v>2</v>
      </c>
      <c r="D104" s="2">
        <v>4</v>
      </c>
      <c r="E104" s="2">
        <f>VLOOKUP(B104,'Listado de precios'!$A$5:$C$184,3,0)</f>
        <v>8885.5175999999992</v>
      </c>
      <c r="F104" s="2">
        <f t="shared" si="12"/>
        <v>35542.070399999997</v>
      </c>
    </row>
    <row r="105" spans="1:6" x14ac:dyDescent="0.2">
      <c r="A105" s="2">
        <f t="shared" si="11"/>
        <v>7.1899999999999959</v>
      </c>
      <c r="B105" s="2" t="s">
        <v>43</v>
      </c>
      <c r="C105" s="2" t="s">
        <v>2</v>
      </c>
      <c r="D105" s="2">
        <v>2</v>
      </c>
      <c r="E105" s="2">
        <f>VLOOKUP(B105,'Listado de precios'!$A$5:$C$184,3,0)</f>
        <v>7201.5686999999989</v>
      </c>
      <c r="F105" s="2">
        <f t="shared" si="12"/>
        <v>14403.137399999998</v>
      </c>
    </row>
    <row r="106" spans="1:6" x14ac:dyDescent="0.2">
      <c r="A106" s="2">
        <f t="shared" si="11"/>
        <v>7.1999999999999957</v>
      </c>
      <c r="B106" s="2" t="s">
        <v>184</v>
      </c>
      <c r="C106" s="2" t="s">
        <v>2</v>
      </c>
      <c r="D106" s="2">
        <v>2</v>
      </c>
      <c r="E106" s="2">
        <f>VLOOKUP(B106,'Listado de precios'!$A$5:$C$184,3,0)</f>
        <v>378210</v>
      </c>
      <c r="F106" s="2">
        <f t="shared" si="12"/>
        <v>756420</v>
      </c>
    </row>
    <row r="107" spans="1:6" x14ac:dyDescent="0.2">
      <c r="A107" s="2">
        <f t="shared" si="11"/>
        <v>7.2099999999999955</v>
      </c>
      <c r="B107" s="2" t="s">
        <v>183</v>
      </c>
      <c r="C107" s="2" t="s">
        <v>2</v>
      </c>
      <c r="D107" s="2">
        <f>D106</f>
        <v>2</v>
      </c>
      <c r="E107" s="2">
        <f>VLOOKUP(B107,'Listado de precios'!$A$5:$C$184,3,0)</f>
        <v>32000</v>
      </c>
      <c r="F107" s="2">
        <f t="shared" si="12"/>
        <v>64000</v>
      </c>
    </row>
    <row r="108" spans="1:6" x14ac:dyDescent="0.2">
      <c r="A108" s="2">
        <f t="shared" si="11"/>
        <v>7.2199999999999953</v>
      </c>
      <c r="B108" s="2" t="s">
        <v>154</v>
      </c>
      <c r="C108" s="2" t="s">
        <v>2</v>
      </c>
      <c r="D108" s="2">
        <v>1</v>
      </c>
      <c r="E108" s="2">
        <f>VLOOKUP(B108,'Listado de precios'!$A$5:$C$184,3,0)</f>
        <v>110000</v>
      </c>
      <c r="F108" s="2">
        <f t="shared" si="12"/>
        <v>110000</v>
      </c>
    </row>
    <row r="109" spans="1:6" x14ac:dyDescent="0.2">
      <c r="A109" s="2">
        <f t="shared" si="11"/>
        <v>7.2299999999999951</v>
      </c>
      <c r="B109" s="2" t="s">
        <v>155</v>
      </c>
      <c r="C109" s="2" t="s">
        <v>60</v>
      </c>
      <c r="D109" s="2">
        <v>1</v>
      </c>
      <c r="E109" s="2">
        <f>VLOOKUP(B109,'Listado de precios'!$A$5:$C$184,3,0)</f>
        <v>320000</v>
      </c>
      <c r="F109" s="2">
        <f t="shared" si="12"/>
        <v>320000</v>
      </c>
    </row>
    <row r="110" spans="1:6" x14ac:dyDescent="0.2">
      <c r="E110" s="2" t="s">
        <v>87</v>
      </c>
      <c r="F110" s="2">
        <f>SUM(F87:F109)</f>
        <v>7033628.7718000002</v>
      </c>
    </row>
    <row r="112" spans="1:6" x14ac:dyDescent="0.2">
      <c r="A112" s="2" t="s">
        <v>10</v>
      </c>
      <c r="B112" s="2" t="s">
        <v>187</v>
      </c>
    </row>
    <row r="113" spans="1:6" x14ac:dyDescent="0.2">
      <c r="A113" s="2">
        <v>8</v>
      </c>
      <c r="B113" s="2" t="s">
        <v>15</v>
      </c>
    </row>
    <row r="114" spans="1:6" x14ac:dyDescent="0.2">
      <c r="A114" s="2">
        <f t="shared" ref="A114:A139" si="13">A113+0.01</f>
        <v>8.01</v>
      </c>
      <c r="B114" s="2" t="s">
        <v>76</v>
      </c>
      <c r="C114" s="2" t="s">
        <v>2</v>
      </c>
      <c r="D114" s="2">
        <v>1</v>
      </c>
      <c r="E114" s="2">
        <f>VLOOKUP(B114,'Listado de precios'!$A$5:$C$184,3,0)</f>
        <v>522095.81640000001</v>
      </c>
      <c r="F114" s="2">
        <f t="shared" ref="F114:F139" si="14">E114*D114</f>
        <v>522095.81640000001</v>
      </c>
    </row>
    <row r="115" spans="1:6" x14ac:dyDescent="0.2">
      <c r="A115" s="2">
        <f t="shared" si="13"/>
        <v>8.02</v>
      </c>
      <c r="B115" s="2" t="s">
        <v>17</v>
      </c>
      <c r="C115" s="2" t="s">
        <v>2</v>
      </c>
      <c r="D115" s="2">
        <v>1</v>
      </c>
      <c r="E115" s="2">
        <f>VLOOKUP(B115,'Listado de precios'!$A$5:$C$184,3,0)</f>
        <v>180000</v>
      </c>
      <c r="F115" s="2">
        <f t="shared" si="14"/>
        <v>180000</v>
      </c>
    </row>
    <row r="116" spans="1:6" x14ac:dyDescent="0.2">
      <c r="A116" s="2">
        <f t="shared" si="13"/>
        <v>8.0299999999999994</v>
      </c>
      <c r="B116" s="2" t="s">
        <v>14</v>
      </c>
      <c r="C116" s="2" t="s">
        <v>2</v>
      </c>
      <c r="D116" s="2">
        <v>1</v>
      </c>
      <c r="E116" s="2">
        <f>VLOOKUP(B116,'Listado de precios'!$A$5:$C$184,3,0)</f>
        <v>65244.062700000002</v>
      </c>
      <c r="F116" s="2">
        <f t="shared" si="14"/>
        <v>65244.062700000002</v>
      </c>
    </row>
    <row r="117" spans="1:6" x14ac:dyDescent="0.2">
      <c r="A117" s="2">
        <f t="shared" si="13"/>
        <v>8.0399999999999991</v>
      </c>
      <c r="B117" s="2" t="s">
        <v>66</v>
      </c>
      <c r="C117" s="2" t="s">
        <v>2</v>
      </c>
      <c r="D117" s="2">
        <v>2</v>
      </c>
      <c r="E117" s="2">
        <f>VLOOKUP(B117,'Listado de precios'!$A$5:$C$184,3,0)</f>
        <v>193474.98</v>
      </c>
      <c r="F117" s="2">
        <f t="shared" si="14"/>
        <v>386949.96</v>
      </c>
    </row>
    <row r="118" spans="1:6" x14ac:dyDescent="0.2">
      <c r="A118" s="2">
        <f t="shared" si="13"/>
        <v>8.0499999999999989</v>
      </c>
      <c r="B118" s="2" t="s">
        <v>23</v>
      </c>
      <c r="C118" s="2" t="s">
        <v>1</v>
      </c>
      <c r="D118" s="2">
        <v>10</v>
      </c>
      <c r="E118" s="2">
        <f>VLOOKUP(B118,'Listado de precios'!$A$5:$C$184,3,0)</f>
        <v>4126</v>
      </c>
      <c r="F118" s="2">
        <f t="shared" si="14"/>
        <v>41260</v>
      </c>
    </row>
    <row r="119" spans="1:6" x14ac:dyDescent="0.2">
      <c r="A119" s="2">
        <f t="shared" si="13"/>
        <v>8.0599999999999987</v>
      </c>
      <c r="B119" s="2" t="s">
        <v>81</v>
      </c>
      <c r="C119" s="2" t="s">
        <v>1</v>
      </c>
      <c r="D119" s="2">
        <v>2</v>
      </c>
      <c r="E119" s="2">
        <f>VLOOKUP(B119,'Listado de precios'!$A$5:$C$184,3,0)</f>
        <v>20711</v>
      </c>
      <c r="F119" s="2">
        <f t="shared" si="14"/>
        <v>41422</v>
      </c>
    </row>
    <row r="120" spans="1:6" x14ac:dyDescent="0.2">
      <c r="A120" s="2">
        <f t="shared" si="13"/>
        <v>8.0699999999999985</v>
      </c>
      <c r="B120" s="2" t="s">
        <v>65</v>
      </c>
      <c r="C120" s="2" t="s">
        <v>2</v>
      </c>
      <c r="D120" s="2">
        <v>2</v>
      </c>
      <c r="E120" s="2">
        <f>VLOOKUP(B120,'Listado de precios'!$A$5:$C$184,3,0)</f>
        <v>383500</v>
      </c>
      <c r="F120" s="2">
        <f t="shared" si="14"/>
        <v>767000</v>
      </c>
    </row>
    <row r="121" spans="1:6" x14ac:dyDescent="0.2">
      <c r="A121" s="2">
        <f t="shared" si="13"/>
        <v>8.0799999999999983</v>
      </c>
      <c r="B121" s="2" t="s">
        <v>153</v>
      </c>
      <c r="C121" s="2" t="s">
        <v>2</v>
      </c>
      <c r="D121" s="2">
        <v>1</v>
      </c>
      <c r="E121" s="2">
        <f>VLOOKUP(B121,'Listado de precios'!$A$5:$C$184,3,0)</f>
        <v>54900</v>
      </c>
      <c r="F121" s="2">
        <f t="shared" si="14"/>
        <v>54900</v>
      </c>
    </row>
    <row r="122" spans="1:6" x14ac:dyDescent="0.2">
      <c r="A122" s="2">
        <f t="shared" si="13"/>
        <v>8.0899999999999981</v>
      </c>
      <c r="B122" s="2" t="s">
        <v>72</v>
      </c>
      <c r="C122" s="2" t="s">
        <v>2</v>
      </c>
      <c r="D122" s="2">
        <v>1</v>
      </c>
      <c r="E122" s="2">
        <f>VLOOKUP(B122,'Listado de precios'!$A$5:$C$184,3,0)</f>
        <v>229984.4253</v>
      </c>
      <c r="F122" s="2">
        <f t="shared" si="14"/>
        <v>229984.4253</v>
      </c>
    </row>
    <row r="123" spans="1:6" x14ac:dyDescent="0.2">
      <c r="A123" s="2">
        <f t="shared" si="13"/>
        <v>8.0999999999999979</v>
      </c>
      <c r="B123" s="2" t="s">
        <v>67</v>
      </c>
      <c r="C123" s="2" t="s">
        <v>2</v>
      </c>
      <c r="D123" s="2">
        <v>12</v>
      </c>
      <c r="E123" s="2">
        <f>VLOOKUP(B123,'Listado de precios'!$A$5:$C$184,3,0)</f>
        <v>6055.0502999999999</v>
      </c>
      <c r="F123" s="2">
        <f t="shared" si="14"/>
        <v>72660.603600000002</v>
      </c>
    </row>
    <row r="124" spans="1:6" x14ac:dyDescent="0.2">
      <c r="A124" s="2">
        <f t="shared" si="13"/>
        <v>8.1099999999999977</v>
      </c>
      <c r="B124" s="2" t="s">
        <v>36</v>
      </c>
      <c r="C124" s="2" t="s">
        <v>2</v>
      </c>
      <c r="D124" s="2">
        <v>1</v>
      </c>
      <c r="E124" s="2">
        <f>VLOOKUP(B124,'Listado de precios'!$A$5:$C$184,3,0)</f>
        <v>2400.5229000000004</v>
      </c>
      <c r="F124" s="2">
        <f t="shared" si="14"/>
        <v>2400.5229000000004</v>
      </c>
    </row>
    <row r="125" spans="1:6" x14ac:dyDescent="0.2">
      <c r="A125" s="2">
        <f t="shared" si="13"/>
        <v>8.1199999999999974</v>
      </c>
      <c r="B125" s="2" t="s">
        <v>47</v>
      </c>
      <c r="C125" s="2" t="s">
        <v>2</v>
      </c>
      <c r="D125" s="2">
        <v>1</v>
      </c>
      <c r="E125" s="2">
        <f>VLOOKUP(B125,'Listado de precios'!$A$5:$C$184,3,0)</f>
        <v>635242.85100000002</v>
      </c>
      <c r="F125" s="2">
        <f t="shared" si="14"/>
        <v>635242.85100000002</v>
      </c>
    </row>
    <row r="126" spans="1:6" x14ac:dyDescent="0.2">
      <c r="A126" s="2">
        <f t="shared" si="13"/>
        <v>8.1299999999999972</v>
      </c>
      <c r="B126" s="2" t="s">
        <v>7</v>
      </c>
      <c r="C126" s="2" t="s">
        <v>2</v>
      </c>
      <c r="D126" s="2">
        <v>6</v>
      </c>
      <c r="E126" s="2">
        <f>VLOOKUP(B126,'Listado de precios'!$A$5:$C$184,3,0)</f>
        <v>245820.7107</v>
      </c>
      <c r="F126" s="2">
        <f t="shared" si="14"/>
        <v>1474924.2642000001</v>
      </c>
    </row>
    <row r="127" spans="1:6" x14ac:dyDescent="0.2">
      <c r="A127" s="2">
        <f t="shared" si="13"/>
        <v>8.139999999999997</v>
      </c>
      <c r="B127" s="2" t="s">
        <v>13</v>
      </c>
      <c r="C127" s="2" t="s">
        <v>2</v>
      </c>
      <c r="D127" s="2">
        <v>1</v>
      </c>
      <c r="E127" s="2">
        <f>VLOOKUP(B127,'Listado de precios'!$A$5:$C$184,3,0)</f>
        <v>198455.16930000004</v>
      </c>
      <c r="F127" s="2">
        <f t="shared" si="14"/>
        <v>198455.16930000004</v>
      </c>
    </row>
    <row r="128" spans="1:6" x14ac:dyDescent="0.2">
      <c r="A128" s="2">
        <f t="shared" si="13"/>
        <v>8.1499999999999968</v>
      </c>
      <c r="B128" s="2" t="s">
        <v>45</v>
      </c>
      <c r="C128" s="2" t="s">
        <v>2</v>
      </c>
      <c r="D128" s="2">
        <v>2</v>
      </c>
      <c r="E128" s="2">
        <f>VLOOKUP(B128,'Listado de precios'!$A$5:$C$184,3,0)</f>
        <v>8885.5175999999992</v>
      </c>
      <c r="F128" s="2">
        <f t="shared" si="14"/>
        <v>17771.035199999998</v>
      </c>
    </row>
    <row r="129" spans="1:6" x14ac:dyDescent="0.2">
      <c r="A129" s="2">
        <f t="shared" si="13"/>
        <v>8.1599999999999966</v>
      </c>
      <c r="B129" s="2" t="s">
        <v>46</v>
      </c>
      <c r="C129" s="2" t="s">
        <v>2</v>
      </c>
      <c r="D129" s="2">
        <v>1</v>
      </c>
      <c r="E129" s="2">
        <f>VLOOKUP(B129,'Listado de precios'!$A$5:$C$184,3,0)</f>
        <v>22464.5949</v>
      </c>
      <c r="F129" s="2">
        <f t="shared" si="14"/>
        <v>22464.5949</v>
      </c>
    </row>
    <row r="130" spans="1:6" x14ac:dyDescent="0.2">
      <c r="A130" s="2">
        <f t="shared" si="13"/>
        <v>8.1699999999999964</v>
      </c>
      <c r="B130" s="2" t="s">
        <v>40</v>
      </c>
      <c r="C130" s="2" t="s">
        <v>2</v>
      </c>
      <c r="D130" s="2">
        <v>12</v>
      </c>
      <c r="E130" s="2">
        <f>VLOOKUP(B130,'Listado de precios'!$A$5:$C$184,3,0)</f>
        <v>4765.2171000000008</v>
      </c>
      <c r="F130" s="2">
        <f t="shared" si="14"/>
        <v>57182.605200000005</v>
      </c>
    </row>
    <row r="131" spans="1:6" x14ac:dyDescent="0.2">
      <c r="A131" s="2">
        <f t="shared" si="13"/>
        <v>8.1799999999999962</v>
      </c>
      <c r="B131" s="2" t="s">
        <v>73</v>
      </c>
      <c r="C131" s="2" t="s">
        <v>2</v>
      </c>
      <c r="D131" s="2">
        <v>12</v>
      </c>
      <c r="E131" s="2">
        <f>VLOOKUP(B131,'Listado de precios'!$A$5:$C$184,3,0)</f>
        <v>11996</v>
      </c>
      <c r="F131" s="2">
        <f t="shared" si="14"/>
        <v>143952</v>
      </c>
    </row>
    <row r="132" spans="1:6" x14ac:dyDescent="0.2">
      <c r="A132" s="2">
        <f t="shared" si="13"/>
        <v>8.1899999999999959</v>
      </c>
      <c r="B132" s="2" t="s">
        <v>20</v>
      </c>
      <c r="C132" s="2" t="s">
        <v>1</v>
      </c>
      <c r="D132" s="2">
        <v>8</v>
      </c>
      <c r="E132" s="2">
        <f>VLOOKUP(B132,'Listado de precios'!$A$5:$C$184,3,0)</f>
        <v>69389</v>
      </c>
      <c r="F132" s="2">
        <f t="shared" si="14"/>
        <v>555112</v>
      </c>
    </row>
    <row r="133" spans="1:6" x14ac:dyDescent="0.2">
      <c r="A133" s="2">
        <f t="shared" si="13"/>
        <v>8.1999999999999957</v>
      </c>
      <c r="B133" s="2" t="s">
        <v>186</v>
      </c>
      <c r="C133" s="2" t="s">
        <v>2</v>
      </c>
      <c r="D133" s="2">
        <v>1</v>
      </c>
      <c r="E133" s="2">
        <f>VLOOKUP(B133,'Listado de precios'!$A$5:$C$184,3,0)</f>
        <v>393800</v>
      </c>
      <c r="F133" s="2">
        <f t="shared" si="14"/>
        <v>393800</v>
      </c>
    </row>
    <row r="134" spans="1:6" x14ac:dyDescent="0.2">
      <c r="A134" s="2">
        <f t="shared" si="13"/>
        <v>8.2099999999999955</v>
      </c>
      <c r="B134" s="2" t="s">
        <v>185</v>
      </c>
      <c r="C134" s="2" t="s">
        <v>2</v>
      </c>
      <c r="D134" s="2">
        <v>12</v>
      </c>
      <c r="E134" s="2">
        <f>VLOOKUP(B134,'Listado de precios'!$A$5:$C$184,3,0)</f>
        <v>469984</v>
      </c>
      <c r="F134" s="2">
        <f t="shared" si="14"/>
        <v>5639808</v>
      </c>
    </row>
    <row r="135" spans="1:6" x14ac:dyDescent="0.2">
      <c r="A135" s="2">
        <f t="shared" si="13"/>
        <v>8.2199999999999953</v>
      </c>
      <c r="B135" s="2" t="s">
        <v>179</v>
      </c>
      <c r="C135" s="2" t="s">
        <v>2</v>
      </c>
      <c r="D135" s="2">
        <v>480</v>
      </c>
      <c r="E135" s="2">
        <f>VLOOKUP(B135,'Listado de precios'!$A$5:$C$184,3,0)</f>
        <v>21850</v>
      </c>
      <c r="F135" s="2">
        <f t="shared" si="14"/>
        <v>10488000</v>
      </c>
    </row>
    <row r="136" spans="1:6" x14ac:dyDescent="0.2">
      <c r="A136" s="2">
        <f t="shared" si="13"/>
        <v>8.2299999999999951</v>
      </c>
      <c r="B136" s="2" t="s">
        <v>178</v>
      </c>
      <c r="C136" s="2" t="s">
        <v>2</v>
      </c>
      <c r="D136" s="2">
        <f>D135</f>
        <v>480</v>
      </c>
      <c r="E136" s="2">
        <f>VLOOKUP(B136,'Listado de precios'!$A$5:$C$184,3,0)</f>
        <v>6000</v>
      </c>
      <c r="F136" s="2">
        <f t="shared" si="14"/>
        <v>2880000</v>
      </c>
    </row>
    <row r="137" spans="1:6" x14ac:dyDescent="0.2">
      <c r="A137" s="2">
        <f t="shared" si="13"/>
        <v>8.2399999999999949</v>
      </c>
      <c r="B137" s="2" t="s">
        <v>153</v>
      </c>
      <c r="C137" s="2" t="s">
        <v>2</v>
      </c>
      <c r="D137" s="2">
        <v>1</v>
      </c>
      <c r="E137" s="2">
        <f>VLOOKUP(B137,'Listado de precios'!$A$5:$C$184,3,0)</f>
        <v>54900</v>
      </c>
      <c r="F137" s="2">
        <f t="shared" si="14"/>
        <v>54900</v>
      </c>
    </row>
    <row r="138" spans="1:6" x14ac:dyDescent="0.2">
      <c r="A138" s="2">
        <f t="shared" si="13"/>
        <v>8.2499999999999947</v>
      </c>
      <c r="B138" s="2" t="s">
        <v>163</v>
      </c>
      <c r="C138" s="2" t="s">
        <v>2</v>
      </c>
      <c r="D138" s="2">
        <v>1</v>
      </c>
      <c r="E138" s="2">
        <f>VLOOKUP(B138,'Listado de precios'!$A$5:$C$184,3,0)</f>
        <v>250500</v>
      </c>
      <c r="F138" s="2">
        <f t="shared" si="14"/>
        <v>250500</v>
      </c>
    </row>
    <row r="139" spans="1:6" x14ac:dyDescent="0.2">
      <c r="A139" s="2">
        <f t="shared" si="13"/>
        <v>8.2599999999999945</v>
      </c>
      <c r="B139" s="2" t="s">
        <v>164</v>
      </c>
      <c r="C139" s="2" t="s">
        <v>2</v>
      </c>
      <c r="D139" s="2">
        <v>1</v>
      </c>
      <c r="E139" s="2">
        <f>VLOOKUP(B139,'Listado de precios'!$A$5:$C$184,3,0)</f>
        <v>30657</v>
      </c>
      <c r="F139" s="2">
        <f t="shared" si="14"/>
        <v>30657</v>
      </c>
    </row>
    <row r="140" spans="1:6" x14ac:dyDescent="0.2">
      <c r="E140" s="2" t="s">
        <v>87</v>
      </c>
      <c r="F140" s="2">
        <f>SUM(F114:F139)</f>
        <v>25206686.910700001</v>
      </c>
    </row>
    <row r="142" spans="1:6" x14ac:dyDescent="0.2">
      <c r="A142" s="2" t="s">
        <v>10</v>
      </c>
      <c r="B142" s="2" t="s">
        <v>210</v>
      </c>
    </row>
    <row r="143" spans="1:6" x14ac:dyDescent="0.2">
      <c r="A143" s="2">
        <v>9</v>
      </c>
      <c r="B143" s="2" t="s">
        <v>15</v>
      </c>
    </row>
    <row r="144" spans="1:6" x14ac:dyDescent="0.2">
      <c r="A144" s="2">
        <f t="shared" ref="A144:A153" si="15">A143+0.01</f>
        <v>9.01</v>
      </c>
      <c r="B144" s="2" t="s">
        <v>84</v>
      </c>
      <c r="C144" s="2" t="s">
        <v>1</v>
      </c>
      <c r="D144" s="2">
        <v>1065</v>
      </c>
      <c r="E144" s="2">
        <f>VLOOKUP(B144,'Listado de precios'!$A$5:$C$184,3,0)</f>
        <v>16830</v>
      </c>
      <c r="F144" s="2">
        <f t="shared" ref="F144:F153" si="16">D144*E144</f>
        <v>17923950</v>
      </c>
    </row>
    <row r="145" spans="1:6" x14ac:dyDescent="0.2">
      <c r="A145" s="2">
        <f t="shared" si="15"/>
        <v>9.02</v>
      </c>
      <c r="B145" s="2" t="s">
        <v>133</v>
      </c>
      <c r="C145" s="2" t="s">
        <v>1</v>
      </c>
      <c r="D145" s="2">
        <f>D144</f>
        <v>1065</v>
      </c>
      <c r="E145" s="2">
        <f>VLOOKUP(B145,'Listado de precios'!$A$5:$C$184,3,0)</f>
        <v>6500</v>
      </c>
      <c r="F145" s="2">
        <f t="shared" si="16"/>
        <v>6922500</v>
      </c>
    </row>
    <row r="146" spans="1:6" x14ac:dyDescent="0.2">
      <c r="A146" s="2">
        <f t="shared" si="15"/>
        <v>9.0299999999999994</v>
      </c>
      <c r="B146" s="2" t="s">
        <v>152</v>
      </c>
      <c r="C146" s="2" t="s">
        <v>1</v>
      </c>
      <c r="D146" s="2">
        <v>8</v>
      </c>
      <c r="E146" s="2">
        <f>VLOOKUP(B146,'Listado de precios'!$A$5:$C$184,3,0)</f>
        <v>3153.3</v>
      </c>
      <c r="F146" s="2">
        <f t="shared" si="16"/>
        <v>25226.400000000001</v>
      </c>
    </row>
    <row r="147" spans="1:6" x14ac:dyDescent="0.2">
      <c r="A147" s="2">
        <f t="shared" si="15"/>
        <v>9.0399999999999991</v>
      </c>
      <c r="B147" s="2" t="s">
        <v>132</v>
      </c>
      <c r="C147" s="2" t="s">
        <v>1</v>
      </c>
      <c r="D147" s="2">
        <f>D146</f>
        <v>8</v>
      </c>
      <c r="E147" s="2">
        <f>VLOOKUP(B147,'Listado de precios'!$A$5:$C$184,3,0)</f>
        <v>2889</v>
      </c>
      <c r="F147" s="2">
        <f t="shared" si="16"/>
        <v>23112</v>
      </c>
    </row>
    <row r="148" spans="1:6" x14ac:dyDescent="0.2">
      <c r="A148" s="2">
        <f t="shared" si="15"/>
        <v>9.0499999999999989</v>
      </c>
      <c r="B148" s="2" t="s">
        <v>184</v>
      </c>
      <c r="C148" s="2" t="s">
        <v>2</v>
      </c>
      <c r="D148" s="2">
        <v>7</v>
      </c>
      <c r="E148" s="2">
        <f>VLOOKUP(B148,'Listado de precios'!$A$5:$C$184,3,0)</f>
        <v>378210</v>
      </c>
      <c r="F148" s="2">
        <f t="shared" si="16"/>
        <v>2647470</v>
      </c>
    </row>
    <row r="149" spans="1:6" x14ac:dyDescent="0.2">
      <c r="A149" s="2">
        <f t="shared" si="15"/>
        <v>9.0599999999999987</v>
      </c>
      <c r="B149" s="2" t="s">
        <v>183</v>
      </c>
      <c r="C149" s="2" t="s">
        <v>2</v>
      </c>
      <c r="D149" s="2">
        <f>D148</f>
        <v>7</v>
      </c>
      <c r="E149" s="2">
        <f>VLOOKUP(B149,'Listado de precios'!$A$5:$C$184,3,0)</f>
        <v>32000</v>
      </c>
      <c r="F149" s="2">
        <f t="shared" si="16"/>
        <v>224000</v>
      </c>
    </row>
    <row r="150" spans="1:6" x14ac:dyDescent="0.2">
      <c r="A150" s="2">
        <f t="shared" si="15"/>
        <v>9.0699999999999985</v>
      </c>
      <c r="B150" s="2" t="s">
        <v>35</v>
      </c>
      <c r="C150" s="2" t="s">
        <v>2</v>
      </c>
      <c r="D150" s="2">
        <v>1</v>
      </c>
      <c r="E150" s="2">
        <f>VLOOKUP(B150,'Listado de precios'!$A$5:$C$184,3,0)</f>
        <v>378210</v>
      </c>
      <c r="F150" s="2">
        <f t="shared" si="16"/>
        <v>378210</v>
      </c>
    </row>
    <row r="151" spans="1:6" x14ac:dyDescent="0.2">
      <c r="A151" s="2">
        <f t="shared" si="15"/>
        <v>9.0799999999999983</v>
      </c>
      <c r="B151" s="2" t="s">
        <v>58</v>
      </c>
      <c r="C151" s="2" t="s">
        <v>2</v>
      </c>
      <c r="D151" s="2">
        <f>D150</f>
        <v>1</v>
      </c>
      <c r="E151" s="2">
        <f>VLOOKUP(B151,'Listado de precios'!$A$5:$C$184,3,0)</f>
        <v>40881</v>
      </c>
      <c r="F151" s="2">
        <f t="shared" si="16"/>
        <v>40881</v>
      </c>
    </row>
    <row r="152" spans="1:6" x14ac:dyDescent="0.2">
      <c r="A152" s="2">
        <f t="shared" si="15"/>
        <v>9.0899999999999981</v>
      </c>
      <c r="B152" s="2" t="s">
        <v>37</v>
      </c>
      <c r="C152" s="2" t="s">
        <v>38</v>
      </c>
      <c r="D152" s="2">
        <f>0.00339*100</f>
        <v>0.33899999999999997</v>
      </c>
      <c r="E152" s="2">
        <f>VLOOKUP(B152,'Listado de precios'!$A$5:$C$184,3,0)</f>
        <v>56900</v>
      </c>
      <c r="F152" s="2">
        <f t="shared" si="16"/>
        <v>19289.099999999999</v>
      </c>
    </row>
    <row r="153" spans="1:6" x14ac:dyDescent="0.2">
      <c r="A153" s="2">
        <f t="shared" si="15"/>
        <v>9.0999999999999979</v>
      </c>
      <c r="B153" s="2" t="s">
        <v>53</v>
      </c>
      <c r="C153" s="2" t="s">
        <v>2</v>
      </c>
      <c r="D153" s="2">
        <f>0.01*100</f>
        <v>1</v>
      </c>
      <c r="E153" s="2">
        <f>VLOOKUP(B153,'Listado de precios'!$A$5:$C$184,3,0)</f>
        <v>27900</v>
      </c>
      <c r="F153" s="2">
        <f t="shared" si="16"/>
        <v>27900</v>
      </c>
    </row>
    <row r="154" spans="1:6" x14ac:dyDescent="0.2">
      <c r="E154" s="2" t="s">
        <v>87</v>
      </c>
      <c r="F154" s="2">
        <f>SUM(F144:F153)</f>
        <v>28232538.5</v>
      </c>
    </row>
    <row r="156" spans="1:6" x14ac:dyDescent="0.2">
      <c r="A156" s="2" t="s">
        <v>10</v>
      </c>
      <c r="B156" s="2" t="s">
        <v>209</v>
      </c>
    </row>
    <row r="157" spans="1:6" x14ac:dyDescent="0.2">
      <c r="A157" s="2">
        <v>10</v>
      </c>
      <c r="B157" s="2" t="s">
        <v>15</v>
      </c>
    </row>
    <row r="158" spans="1:6" x14ac:dyDescent="0.2">
      <c r="A158" s="2">
        <f t="shared" ref="A158:A175" si="17">A157+0.01</f>
        <v>10.01</v>
      </c>
      <c r="B158" s="2" t="s">
        <v>150</v>
      </c>
      <c r="C158" s="2" t="s">
        <v>1</v>
      </c>
      <c r="D158" s="2">
        <v>6</v>
      </c>
      <c r="E158" s="2">
        <f>VLOOKUP(B158,'Listado de precios'!$A$5:$C$184,3,0)</f>
        <v>880</v>
      </c>
      <c r="F158" s="2">
        <f t="shared" ref="F158:F175" si="18">D158*E158</f>
        <v>5280</v>
      </c>
    </row>
    <row r="159" spans="1:6" x14ac:dyDescent="0.2">
      <c r="A159" s="2">
        <f t="shared" si="17"/>
        <v>10.02</v>
      </c>
      <c r="B159" s="2" t="s">
        <v>131</v>
      </c>
      <c r="C159" s="2" t="s">
        <v>1</v>
      </c>
      <c r="D159" s="2">
        <f>D158</f>
        <v>6</v>
      </c>
      <c r="E159" s="2">
        <f>VLOOKUP(B159,'Listado de precios'!$A$5:$C$184,3,0)</f>
        <v>2167</v>
      </c>
      <c r="F159" s="2">
        <f t="shared" si="18"/>
        <v>13002</v>
      </c>
    </row>
    <row r="160" spans="1:6" x14ac:dyDescent="0.2">
      <c r="A160" s="2">
        <f t="shared" si="17"/>
        <v>10.029999999999999</v>
      </c>
      <c r="B160" s="2" t="s">
        <v>32</v>
      </c>
      <c r="C160" s="2" t="s">
        <v>2</v>
      </c>
      <c r="D160" s="2">
        <v>1</v>
      </c>
      <c r="E160" s="2">
        <f>VLOOKUP(B160,'Listado de precios'!$A$5:$C$184,3,0)</f>
        <v>31887.542999999998</v>
      </c>
      <c r="F160" s="2">
        <f t="shared" si="18"/>
        <v>31887.542999999998</v>
      </c>
    </row>
    <row r="161" spans="1:6" x14ac:dyDescent="0.2">
      <c r="A161" s="2">
        <f t="shared" si="17"/>
        <v>10.039999999999999</v>
      </c>
      <c r="B161" s="2" t="s">
        <v>61</v>
      </c>
      <c r="C161" s="2" t="s">
        <v>2</v>
      </c>
      <c r="D161" s="2">
        <v>1</v>
      </c>
      <c r="E161" s="2">
        <f>VLOOKUP(B161,'Listado de precios'!$A$5:$C$184,3,0)</f>
        <v>19260</v>
      </c>
      <c r="F161" s="2">
        <f t="shared" si="18"/>
        <v>19260</v>
      </c>
    </row>
    <row r="162" spans="1:6" x14ac:dyDescent="0.2">
      <c r="A162" s="2">
        <f t="shared" si="17"/>
        <v>10.049999999999999</v>
      </c>
      <c r="B162" s="2" t="s">
        <v>182</v>
      </c>
      <c r="C162" s="2" t="s">
        <v>1</v>
      </c>
      <c r="D162" s="2">
        <v>43</v>
      </c>
      <c r="E162" s="2">
        <f>VLOOKUP(B162,'Listado de precios'!$A$5:$C$184,3,0)</f>
        <v>1900</v>
      </c>
      <c r="F162" s="2">
        <f t="shared" si="18"/>
        <v>81700</v>
      </c>
    </row>
    <row r="163" spans="1:6" x14ac:dyDescent="0.2">
      <c r="A163" s="2">
        <f t="shared" si="17"/>
        <v>10.059999999999999</v>
      </c>
      <c r="B163" s="2" t="s">
        <v>181</v>
      </c>
      <c r="C163" s="2" t="s">
        <v>2</v>
      </c>
      <c r="D163" s="2">
        <f>D162</f>
        <v>43</v>
      </c>
      <c r="E163" s="2">
        <f>VLOOKUP(B163,'Listado de precios'!$A$5:$C$184,3,0)</f>
        <v>400</v>
      </c>
      <c r="F163" s="2">
        <f t="shared" si="18"/>
        <v>17200</v>
      </c>
    </row>
    <row r="164" spans="1:6" x14ac:dyDescent="0.2">
      <c r="A164" s="2">
        <f t="shared" si="17"/>
        <v>10.069999999999999</v>
      </c>
      <c r="B164" s="2" t="s">
        <v>180</v>
      </c>
      <c r="C164" s="2" t="s">
        <v>2</v>
      </c>
      <c r="D164" s="2">
        <v>1</v>
      </c>
      <c r="E164" s="2">
        <f>VLOOKUP(B164,'Listado de precios'!$A$5:$C$184,3,0)</f>
        <v>28000</v>
      </c>
      <c r="F164" s="2">
        <f t="shared" si="18"/>
        <v>28000</v>
      </c>
    </row>
    <row r="165" spans="1:6" x14ac:dyDescent="0.2">
      <c r="A165" s="2">
        <f t="shared" si="17"/>
        <v>10.079999999999998</v>
      </c>
      <c r="B165" s="2" t="s">
        <v>179</v>
      </c>
      <c r="C165" s="2" t="s">
        <v>2</v>
      </c>
      <c r="D165" s="2">
        <v>2</v>
      </c>
      <c r="E165" s="2">
        <f>VLOOKUP(B165,'Listado de precios'!$A$5:$C$184,3,0)</f>
        <v>21850</v>
      </c>
      <c r="F165" s="2">
        <f t="shared" si="18"/>
        <v>43700</v>
      </c>
    </row>
    <row r="166" spans="1:6" x14ac:dyDescent="0.2">
      <c r="A166" s="2">
        <f t="shared" si="17"/>
        <v>10.089999999999998</v>
      </c>
      <c r="B166" s="2" t="s">
        <v>178</v>
      </c>
      <c r="C166" s="2" t="s">
        <v>2</v>
      </c>
      <c r="D166" s="2">
        <f>D165</f>
        <v>2</v>
      </c>
      <c r="E166" s="2">
        <f>VLOOKUP(B166,'Listado de precios'!$A$5:$C$184,3,0)</f>
        <v>6000</v>
      </c>
      <c r="F166" s="2">
        <f t="shared" si="18"/>
        <v>12000</v>
      </c>
    </row>
    <row r="167" spans="1:6" x14ac:dyDescent="0.2">
      <c r="A167" s="2">
        <f t="shared" si="17"/>
        <v>10.099999999999998</v>
      </c>
      <c r="B167" s="2" t="s">
        <v>156</v>
      </c>
      <c r="C167" s="2" t="s">
        <v>2</v>
      </c>
      <c r="D167" s="2">
        <v>1</v>
      </c>
      <c r="E167" s="2">
        <f>VLOOKUP(B167,'Listado de precios'!$A$5:$C$184,3,0)</f>
        <v>40165.08</v>
      </c>
      <c r="F167" s="2">
        <f t="shared" si="18"/>
        <v>40165.08</v>
      </c>
    </row>
    <row r="168" spans="1:6" x14ac:dyDescent="0.2">
      <c r="A168" s="2">
        <f t="shared" si="17"/>
        <v>10.109999999999998</v>
      </c>
      <c r="B168" s="2" t="s">
        <v>86</v>
      </c>
      <c r="C168" s="2" t="s">
        <v>1</v>
      </c>
      <c r="D168" s="2">
        <v>34</v>
      </c>
      <c r="E168" s="2">
        <f>VLOOKUP(B168,'Listado de precios'!$A$5:$C$184,3,0)</f>
        <v>1076.0159999999998</v>
      </c>
      <c r="F168" s="2">
        <f t="shared" si="18"/>
        <v>36584.543999999994</v>
      </c>
    </row>
    <row r="169" spans="1:6" x14ac:dyDescent="0.2">
      <c r="A169" s="2">
        <f t="shared" si="17"/>
        <v>10.119999999999997</v>
      </c>
      <c r="B169" s="2" t="s">
        <v>85</v>
      </c>
      <c r="C169" s="2" t="s">
        <v>2</v>
      </c>
      <c r="D169" s="2">
        <v>1</v>
      </c>
      <c r="E169" s="2">
        <f>VLOOKUP(B169,'Listado de precios'!$A$5:$C$184,3,0)</f>
        <v>2316.6666666666665</v>
      </c>
      <c r="F169" s="2">
        <f t="shared" si="18"/>
        <v>2316.6666666666665</v>
      </c>
    </row>
    <row r="170" spans="1:6" x14ac:dyDescent="0.2">
      <c r="A170" s="2">
        <f t="shared" si="17"/>
        <v>10.129999999999997</v>
      </c>
      <c r="B170" s="2" t="s">
        <v>41</v>
      </c>
      <c r="C170" s="2" t="s">
        <v>2</v>
      </c>
      <c r="D170" s="2">
        <v>1</v>
      </c>
      <c r="E170" s="2">
        <f>VLOOKUP(B170,'Listado de precios'!$A$5:$C$184,3,0)</f>
        <v>1100</v>
      </c>
      <c r="F170" s="2">
        <f t="shared" si="18"/>
        <v>1100</v>
      </c>
    </row>
    <row r="171" spans="1:6" x14ac:dyDescent="0.2">
      <c r="A171" s="2">
        <f t="shared" si="17"/>
        <v>10.139999999999997</v>
      </c>
      <c r="B171" s="2" t="s">
        <v>177</v>
      </c>
      <c r="C171" s="2" t="s">
        <v>2</v>
      </c>
      <c r="D171" s="2">
        <v>3</v>
      </c>
      <c r="E171" s="2">
        <f>VLOOKUP(B171,'Listado de precios'!$A$5:$C$184,3,0)</f>
        <v>1550</v>
      </c>
      <c r="F171" s="2">
        <f t="shared" si="18"/>
        <v>4650</v>
      </c>
    </row>
    <row r="172" spans="1:6" x14ac:dyDescent="0.2">
      <c r="A172" s="2">
        <f t="shared" si="17"/>
        <v>10.149999999999997</v>
      </c>
      <c r="B172" s="2" t="s">
        <v>74</v>
      </c>
      <c r="C172" s="2" t="s">
        <v>75</v>
      </c>
      <c r="D172" s="2">
        <v>3</v>
      </c>
      <c r="E172" s="2">
        <f>VLOOKUP(B172,'Listado de precios'!$A$5:$C$184,3,0)</f>
        <v>4200</v>
      </c>
      <c r="F172" s="2">
        <f t="shared" si="18"/>
        <v>12600</v>
      </c>
    </row>
    <row r="173" spans="1:6" x14ac:dyDescent="0.2">
      <c r="A173" s="2">
        <f t="shared" si="17"/>
        <v>10.159999999999997</v>
      </c>
      <c r="B173" s="2" t="s">
        <v>37</v>
      </c>
      <c r="C173" s="2" t="s">
        <v>38</v>
      </c>
      <c r="D173" s="2">
        <v>0.01</v>
      </c>
      <c r="E173" s="2">
        <f>VLOOKUP(B173,'Listado de precios'!$A$5:$C$184,3,0)</f>
        <v>56900</v>
      </c>
      <c r="F173" s="2">
        <f t="shared" si="18"/>
        <v>569</v>
      </c>
    </row>
    <row r="174" spans="1:6" x14ac:dyDescent="0.2">
      <c r="A174" s="2">
        <f t="shared" si="17"/>
        <v>10.169999999999996</v>
      </c>
      <c r="B174" s="2" t="s">
        <v>53</v>
      </c>
      <c r="C174" s="2" t="s">
        <v>2</v>
      </c>
      <c r="D174" s="2">
        <v>0.01</v>
      </c>
      <c r="E174" s="2">
        <f>VLOOKUP(B174,'Listado de precios'!$A$5:$C$184,3,0)</f>
        <v>27900</v>
      </c>
      <c r="F174" s="2">
        <f t="shared" si="18"/>
        <v>279</v>
      </c>
    </row>
    <row r="175" spans="1:6" x14ac:dyDescent="0.2">
      <c r="A175" s="2">
        <f t="shared" si="17"/>
        <v>10.179999999999996</v>
      </c>
      <c r="B175" s="2" t="s">
        <v>146</v>
      </c>
      <c r="C175" s="2" t="s">
        <v>2</v>
      </c>
      <c r="D175" s="2">
        <v>1</v>
      </c>
      <c r="E175" s="2">
        <f>VLOOKUP(B175,'Listado de precios'!$A$5:$C$184,3,0)</f>
        <v>10000</v>
      </c>
      <c r="F175" s="2">
        <f t="shared" si="18"/>
        <v>10000</v>
      </c>
    </row>
    <row r="176" spans="1:6" x14ac:dyDescent="0.2">
      <c r="E176" s="2" t="s">
        <v>87</v>
      </c>
      <c r="F176" s="2">
        <f>SUM(F158:F175)</f>
        <v>360293.8336666667</v>
      </c>
    </row>
  </sheetData>
  <conditionalFormatting sqref="A1:XFD1048576">
    <cfRule type="notContainsBlanks" dxfId="41" priority="1">
      <formula>LEN(TRIM(A1))&gt;0</formula>
    </cfRule>
    <cfRule type="containsBlanks" dxfId="40" priority="2">
      <formula>LEN(TRIM(A1))=0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7"/>
  <sheetViews>
    <sheetView zoomScale="60" zoomScaleNormal="60" workbookViewId="0">
      <selection sqref="A1:XFD1048576"/>
    </sheetView>
  </sheetViews>
  <sheetFormatPr baseColWidth="10" defaultColWidth="11.42578125" defaultRowHeight="12.75" x14ac:dyDescent="0.2"/>
  <cols>
    <col min="1" max="1" width="12.28515625" style="2" bestFit="1" customWidth="1"/>
    <col min="2" max="2" width="87.7109375" style="2" customWidth="1"/>
    <col min="3" max="3" width="9.140625" style="2" bestFit="1" customWidth="1"/>
    <col min="4" max="4" width="11.85546875" style="2" bestFit="1" customWidth="1"/>
    <col min="5" max="5" width="18" style="2" bestFit="1" customWidth="1"/>
    <col min="6" max="6" width="14.85546875" style="2" bestFit="1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215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4" si="1">D6*E6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C15" s="2" t="s">
        <v>2</v>
      </c>
      <c r="D15" s="2">
        <v>1</v>
      </c>
      <c r="E15" s="2">
        <f>VLOOKUP(B15,'Listado de precios'!$A$5:$C$184,3,0)</f>
        <v>10000</v>
      </c>
      <c r="F15" s="2">
        <f>E15*D15</f>
        <v>10000</v>
      </c>
    </row>
    <row r="16" spans="1:6" x14ac:dyDescent="0.2">
      <c r="E16" s="2" t="s">
        <v>87</v>
      </c>
      <c r="F16" s="2">
        <f>SUM(F6:F15)</f>
        <v>52052.987000000001</v>
      </c>
    </row>
    <row r="18" spans="1:6" x14ac:dyDescent="0.2">
      <c r="A18" s="2" t="s">
        <v>10</v>
      </c>
      <c r="B18" s="2" t="s">
        <v>197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66030.293160000001</v>
      </c>
    </row>
    <row r="32" spans="1:6" x14ac:dyDescent="0.2">
      <c r="A32" s="2" t="s">
        <v>10</v>
      </c>
      <c r="B32" s="2" t="s">
        <v>91</v>
      </c>
    </row>
    <row r="33" spans="1:6" x14ac:dyDescent="0.2">
      <c r="A33" s="2">
        <v>3</v>
      </c>
      <c r="B33" s="2" t="s">
        <v>15</v>
      </c>
    </row>
    <row r="34" spans="1:6" x14ac:dyDescent="0.2">
      <c r="A34" s="2"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 t="shared" ref="F34:F40" si="4">D34*E34</f>
        <v>192.89100000000002</v>
      </c>
    </row>
    <row r="35" spans="1:6" x14ac:dyDescent="0.2">
      <c r="A35" s="2">
        <f t="shared" ref="A35:A40" si="5">A34+0.01</f>
        <v>3.0199999999999996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si="4"/>
        <v>279</v>
      </c>
    </row>
    <row r="36" spans="1:6" x14ac:dyDescent="0.2">
      <c r="A36" s="2">
        <f t="shared" si="5"/>
        <v>3.0299999999999994</v>
      </c>
      <c r="B36" s="2" t="s">
        <v>150</v>
      </c>
      <c r="C36" s="2" t="s">
        <v>1</v>
      </c>
      <c r="D36" s="2">
        <v>8</v>
      </c>
      <c r="E36" s="2">
        <f>VLOOKUP(B36,'Listado de precios'!$A$5:$C$184,3,0)</f>
        <v>880</v>
      </c>
      <c r="F36" s="2">
        <f t="shared" si="4"/>
        <v>7040</v>
      </c>
    </row>
    <row r="37" spans="1:6" x14ac:dyDescent="0.2">
      <c r="A37" s="2">
        <f t="shared" si="5"/>
        <v>3.0399999999999991</v>
      </c>
      <c r="B37" s="2" t="s">
        <v>131</v>
      </c>
      <c r="C37" s="2" t="s">
        <v>1</v>
      </c>
      <c r="D37" s="2">
        <f>D36</f>
        <v>8</v>
      </c>
      <c r="E37" s="2">
        <f>VLOOKUP(B37,'Listado de precios'!$A$5:$C$184,3,0)</f>
        <v>2167</v>
      </c>
      <c r="F37" s="2">
        <f t="shared" si="4"/>
        <v>17336</v>
      </c>
    </row>
    <row r="38" spans="1:6" x14ac:dyDescent="0.2">
      <c r="A38" s="2">
        <f t="shared" si="5"/>
        <v>3.0499999999999989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4"/>
        <v>4200</v>
      </c>
    </row>
    <row r="39" spans="1:6" x14ac:dyDescent="0.2">
      <c r="A39" s="2">
        <f t="shared" si="5"/>
        <v>3.0599999999999987</v>
      </c>
      <c r="B39" s="2" t="s">
        <v>177</v>
      </c>
      <c r="C39" s="2" t="s">
        <v>2</v>
      </c>
      <c r="D39" s="2">
        <v>1</v>
      </c>
      <c r="E39" s="2">
        <f>VLOOKUP(B39,'Listado de precios'!$A$5:$C$184,3,0)</f>
        <v>1550</v>
      </c>
      <c r="F39" s="2">
        <f t="shared" si="4"/>
        <v>1550</v>
      </c>
    </row>
    <row r="40" spans="1:6" x14ac:dyDescent="0.2">
      <c r="A40" s="2">
        <f t="shared" si="5"/>
        <v>3.0699999999999985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4"/>
        <v>9630</v>
      </c>
    </row>
    <row r="41" spans="1:6" x14ac:dyDescent="0.2">
      <c r="E41" s="2" t="s">
        <v>87</v>
      </c>
      <c r="F41" s="2">
        <f>SUM(F34:F40)</f>
        <v>40227.891000000003</v>
      </c>
    </row>
    <row r="43" spans="1:6" x14ac:dyDescent="0.2">
      <c r="A43" s="2" t="s">
        <v>10</v>
      </c>
      <c r="B43" s="2" t="s">
        <v>211</v>
      </c>
    </row>
    <row r="44" spans="1:6" x14ac:dyDescent="0.2">
      <c r="A44" s="2">
        <v>4</v>
      </c>
      <c r="B44" s="2" t="s">
        <v>15</v>
      </c>
    </row>
    <row r="45" spans="1:6" x14ac:dyDescent="0.2">
      <c r="A45" s="2">
        <v>3.01</v>
      </c>
      <c r="B45" s="2" t="s">
        <v>37</v>
      </c>
      <c r="C45" s="2" t="s">
        <v>38</v>
      </c>
      <c r="D45" s="2">
        <v>3.3900000000000002E-3</v>
      </c>
      <c r="E45" s="2">
        <f>VLOOKUP(B45,'Listado de precios'!$A$5:$C$184,3,0)</f>
        <v>56900</v>
      </c>
      <c r="F45" s="2">
        <f t="shared" ref="F45:F51" si="6">D45*E45</f>
        <v>192.89100000000002</v>
      </c>
    </row>
    <row r="46" spans="1:6" x14ac:dyDescent="0.2">
      <c r="A46" s="2">
        <v>3.0199999999999996</v>
      </c>
      <c r="B46" s="2" t="s">
        <v>53</v>
      </c>
      <c r="C46" s="2" t="s">
        <v>2</v>
      </c>
      <c r="D46" s="2">
        <v>0.01</v>
      </c>
      <c r="E46" s="2">
        <f>VLOOKUP(B46,'Listado de precios'!$A$5:$C$184,3,0)</f>
        <v>27900</v>
      </c>
      <c r="F46" s="2">
        <f t="shared" si="6"/>
        <v>279</v>
      </c>
    </row>
    <row r="47" spans="1:6" x14ac:dyDescent="0.2">
      <c r="A47" s="2">
        <v>3.0299999999999994</v>
      </c>
      <c r="B47" s="2" t="s">
        <v>150</v>
      </c>
      <c r="C47" s="2" t="s">
        <v>1</v>
      </c>
      <c r="D47" s="2">
        <v>2</v>
      </c>
      <c r="E47" s="2">
        <f>VLOOKUP(B47,'Listado de precios'!$A$5:$C$184,3,0)</f>
        <v>880</v>
      </c>
      <c r="F47" s="2">
        <f t="shared" si="6"/>
        <v>1760</v>
      </c>
    </row>
    <row r="48" spans="1:6" x14ac:dyDescent="0.2">
      <c r="A48" s="2">
        <v>3.0399999999999991</v>
      </c>
      <c r="B48" s="2" t="s">
        <v>131</v>
      </c>
      <c r="C48" s="2" t="s">
        <v>1</v>
      </c>
      <c r="D48" s="2">
        <f>D47</f>
        <v>2</v>
      </c>
      <c r="E48" s="2">
        <f>VLOOKUP(B48,'Listado de precios'!$A$5:$C$184,3,0)</f>
        <v>2167</v>
      </c>
      <c r="F48" s="2">
        <f t="shared" si="6"/>
        <v>4334</v>
      </c>
    </row>
    <row r="49" spans="1:6" x14ac:dyDescent="0.2">
      <c r="A49" s="2">
        <v>3.0499999999999989</v>
      </c>
      <c r="B49" s="2" t="s">
        <v>74</v>
      </c>
      <c r="C49" s="2" t="s">
        <v>75</v>
      </c>
      <c r="D49" s="2">
        <v>1</v>
      </c>
      <c r="E49" s="2">
        <f>VLOOKUP(B49,'Listado de precios'!$A$5:$C$184,3,0)</f>
        <v>4200</v>
      </c>
      <c r="F49" s="2">
        <f t="shared" si="6"/>
        <v>4200</v>
      </c>
    </row>
    <row r="50" spans="1:6" x14ac:dyDescent="0.2">
      <c r="A50" s="2">
        <v>3.0599999999999987</v>
      </c>
      <c r="B50" s="2" t="s">
        <v>177</v>
      </c>
      <c r="C50" s="2" t="s">
        <v>2</v>
      </c>
      <c r="D50" s="2">
        <v>1</v>
      </c>
      <c r="E50" s="2">
        <f>VLOOKUP(B50,'Listado de precios'!$A$5:$C$184,3,0)</f>
        <v>1550</v>
      </c>
      <c r="F50" s="2">
        <f t="shared" si="6"/>
        <v>1550</v>
      </c>
    </row>
    <row r="51" spans="1:6" x14ac:dyDescent="0.2">
      <c r="A51" s="2">
        <v>3.0699999999999985</v>
      </c>
      <c r="B51" s="2" t="s">
        <v>63</v>
      </c>
      <c r="C51" s="2" t="s">
        <v>2</v>
      </c>
      <c r="D51" s="2">
        <v>1</v>
      </c>
      <c r="E51" s="2">
        <f>VLOOKUP(B51,'Listado de precios'!$A$5:$C$184,3,0)</f>
        <v>9630</v>
      </c>
      <c r="F51" s="2">
        <f t="shared" si="6"/>
        <v>9630</v>
      </c>
    </row>
    <row r="52" spans="1:6" x14ac:dyDescent="0.2">
      <c r="E52" s="2" t="s">
        <v>87</v>
      </c>
      <c r="F52" s="2">
        <f>SUM(F45:F51)</f>
        <v>21945.891</v>
      </c>
    </row>
    <row r="54" spans="1:6" x14ac:dyDescent="0.2">
      <c r="A54" s="2" t="s">
        <v>10</v>
      </c>
      <c r="B54" s="2" t="s">
        <v>93</v>
      </c>
    </row>
    <row r="55" spans="1:6" x14ac:dyDescent="0.2">
      <c r="A55" s="2">
        <v>5</v>
      </c>
      <c r="B55" s="2" t="s">
        <v>15</v>
      </c>
    </row>
    <row r="56" spans="1:6" x14ac:dyDescent="0.2">
      <c r="A56" s="2">
        <f t="shared" ref="A56:A68" si="7">A55+0.01</f>
        <v>5.01</v>
      </c>
      <c r="B56" s="2" t="s">
        <v>32</v>
      </c>
      <c r="C56" s="2" t="s">
        <v>2</v>
      </c>
      <c r="D56" s="2">
        <v>1</v>
      </c>
      <c r="E56" s="2">
        <f>VLOOKUP(B56,'Listado de precios'!$A$5:$C$184,3,0)</f>
        <v>31887.542999999998</v>
      </c>
      <c r="F56" s="2">
        <f t="shared" ref="F56:F68" si="8">D56*E56</f>
        <v>31887.542999999998</v>
      </c>
    </row>
    <row r="57" spans="1:6" x14ac:dyDescent="0.2">
      <c r="A57" s="2">
        <f t="shared" si="7"/>
        <v>5.0199999999999996</v>
      </c>
      <c r="B57" s="2" t="s">
        <v>79</v>
      </c>
      <c r="C57" s="2" t="s">
        <v>1</v>
      </c>
      <c r="D57" s="2">
        <v>8.1</v>
      </c>
      <c r="E57" s="2">
        <f>VLOOKUP(B57,'Listado de precios'!$A$5:$C$184,3,0)</f>
        <v>4659</v>
      </c>
      <c r="F57" s="2">
        <f t="shared" si="8"/>
        <v>37737.9</v>
      </c>
    </row>
    <row r="58" spans="1:6" x14ac:dyDescent="0.2">
      <c r="A58" s="2">
        <f t="shared" si="7"/>
        <v>5.0299999999999994</v>
      </c>
      <c r="B58" s="2" t="s">
        <v>129</v>
      </c>
      <c r="C58" s="2" t="s">
        <v>1</v>
      </c>
      <c r="D58" s="2">
        <f>D57</f>
        <v>8.1</v>
      </c>
      <c r="E58" s="2">
        <f>VLOOKUP(B58,'Listado de precios'!$A$5:$C$184,3,0)</f>
        <v>2167</v>
      </c>
      <c r="F58" s="2">
        <f t="shared" si="8"/>
        <v>17552.7</v>
      </c>
    </row>
    <row r="59" spans="1:6" x14ac:dyDescent="0.2">
      <c r="A59" s="2">
        <f t="shared" si="7"/>
        <v>5.0399999999999991</v>
      </c>
      <c r="B59" s="2" t="s">
        <v>52</v>
      </c>
      <c r="C59" s="2" t="s">
        <v>2</v>
      </c>
      <c r="D59" s="2">
        <v>9</v>
      </c>
      <c r="E59" s="2">
        <f>VLOOKUP(B59,'Listado de precios'!$A$5:$C$184,3,0)</f>
        <v>165</v>
      </c>
      <c r="F59" s="2">
        <f t="shared" si="8"/>
        <v>1485</v>
      </c>
    </row>
    <row r="60" spans="1:6" x14ac:dyDescent="0.2">
      <c r="A60" s="2">
        <f t="shared" si="7"/>
        <v>5.0499999999999989</v>
      </c>
      <c r="B60" s="2" t="s">
        <v>0</v>
      </c>
      <c r="C60" s="2" t="s">
        <v>1</v>
      </c>
      <c r="D60" s="2">
        <v>2.9</v>
      </c>
      <c r="E60" s="2">
        <f>VLOOKUP(B60,'Listado de precios'!$A$5:$C$184,3,0)</f>
        <v>600</v>
      </c>
      <c r="F60" s="2">
        <f t="shared" si="8"/>
        <v>1740</v>
      </c>
    </row>
    <row r="61" spans="1:6" x14ac:dyDescent="0.2">
      <c r="A61" s="2">
        <f t="shared" si="7"/>
        <v>5.0599999999999987</v>
      </c>
      <c r="B61" s="2" t="s">
        <v>43</v>
      </c>
      <c r="C61" s="2" t="s">
        <v>2</v>
      </c>
      <c r="D61" s="2">
        <v>1</v>
      </c>
      <c r="E61" s="2">
        <f>VLOOKUP(B61,'Listado de precios'!$A$5:$C$184,3,0)</f>
        <v>7201.5686999999989</v>
      </c>
      <c r="F61" s="2">
        <f t="shared" si="8"/>
        <v>7201.5686999999989</v>
      </c>
    </row>
    <row r="62" spans="1:6" x14ac:dyDescent="0.2">
      <c r="A62" s="2">
        <f t="shared" si="7"/>
        <v>5.0699999999999985</v>
      </c>
      <c r="B62" s="2" t="s">
        <v>41</v>
      </c>
      <c r="C62" s="2" t="s">
        <v>2</v>
      </c>
      <c r="D62" s="2">
        <v>3</v>
      </c>
      <c r="E62" s="2">
        <f>VLOOKUP(B62,'Listado de precios'!$A$5:$C$184,3,0)</f>
        <v>1100</v>
      </c>
      <c r="F62" s="2">
        <f t="shared" si="8"/>
        <v>3300</v>
      </c>
    </row>
    <row r="63" spans="1:6" x14ac:dyDescent="0.2">
      <c r="A63" s="2">
        <f t="shared" si="7"/>
        <v>5.0799999999999983</v>
      </c>
      <c r="B63" s="2" t="s">
        <v>194</v>
      </c>
      <c r="C63" s="2" t="s">
        <v>1</v>
      </c>
      <c r="D63" s="2">
        <v>16</v>
      </c>
      <c r="E63" s="2">
        <f>VLOOKUP(B63,'Listado de precios'!$A$5:$C$184,3,0)</f>
        <v>1900</v>
      </c>
      <c r="F63" s="2">
        <f t="shared" si="8"/>
        <v>30400</v>
      </c>
    </row>
    <row r="64" spans="1:6" x14ac:dyDescent="0.2">
      <c r="A64" s="2">
        <f t="shared" si="7"/>
        <v>5.0899999999999981</v>
      </c>
      <c r="B64" s="2" t="s">
        <v>181</v>
      </c>
      <c r="C64" s="2" t="s">
        <v>2</v>
      </c>
      <c r="D64" s="2">
        <f>D63</f>
        <v>16</v>
      </c>
      <c r="E64" s="2">
        <f>VLOOKUP(B64,'Listado de precios'!$A$5:$C$184,3,0)</f>
        <v>400</v>
      </c>
      <c r="F64" s="2">
        <f t="shared" si="8"/>
        <v>6400</v>
      </c>
    </row>
    <row r="65" spans="1:6" x14ac:dyDescent="0.2">
      <c r="A65" s="2">
        <f t="shared" si="7"/>
        <v>5.0999999999999979</v>
      </c>
      <c r="B65" s="2" t="s">
        <v>179</v>
      </c>
      <c r="C65" s="2" t="s">
        <v>2</v>
      </c>
      <c r="D65" s="2">
        <v>2</v>
      </c>
      <c r="E65" s="2">
        <f>VLOOKUP(B65,'Listado de precios'!$A$5:$C$184,3,0)</f>
        <v>21850</v>
      </c>
      <c r="F65" s="2">
        <f t="shared" si="8"/>
        <v>43700</v>
      </c>
    </row>
    <row r="66" spans="1:6" x14ac:dyDescent="0.2">
      <c r="A66" s="2">
        <f t="shared" si="7"/>
        <v>5.1099999999999977</v>
      </c>
      <c r="B66" s="2" t="s">
        <v>178</v>
      </c>
      <c r="C66" s="2" t="s">
        <v>2</v>
      </c>
      <c r="D66" s="2">
        <f>D65</f>
        <v>2</v>
      </c>
      <c r="E66" s="2">
        <f>VLOOKUP(B66,'Listado de precios'!$A$5:$C$184,3,0)</f>
        <v>6000</v>
      </c>
      <c r="F66" s="2">
        <f t="shared" si="8"/>
        <v>12000</v>
      </c>
    </row>
    <row r="67" spans="1:6" x14ac:dyDescent="0.2">
      <c r="A67" s="2">
        <f t="shared" si="7"/>
        <v>5.1199999999999974</v>
      </c>
      <c r="B67" s="2" t="s">
        <v>180</v>
      </c>
      <c r="C67" s="2" t="s">
        <v>2</v>
      </c>
      <c r="D67" s="2">
        <v>1</v>
      </c>
      <c r="E67" s="2">
        <f>VLOOKUP(B67,'Listado de precios'!$A$5:$C$184,3,0)</f>
        <v>28000</v>
      </c>
      <c r="F67" s="2">
        <f t="shared" si="8"/>
        <v>28000</v>
      </c>
    </row>
    <row r="68" spans="1:6" x14ac:dyDescent="0.2">
      <c r="A68" s="2">
        <f t="shared" si="7"/>
        <v>5.1299999999999972</v>
      </c>
      <c r="B68" s="2" t="s">
        <v>61</v>
      </c>
      <c r="C68" s="2" t="s">
        <v>2</v>
      </c>
      <c r="D68" s="2">
        <v>1</v>
      </c>
      <c r="E68" s="2">
        <f>VLOOKUP(B68,'Listado de precios'!$A$5:$C$184,3,0)</f>
        <v>19260</v>
      </c>
      <c r="F68" s="2">
        <f t="shared" si="8"/>
        <v>19260</v>
      </c>
    </row>
    <row r="69" spans="1:6" x14ac:dyDescent="0.2">
      <c r="E69" s="2" t="s">
        <v>87</v>
      </c>
      <c r="F69" s="2">
        <f>SUM(F56:F68)</f>
        <v>240664.71169999999</v>
      </c>
    </row>
    <row r="71" spans="1:6" x14ac:dyDescent="0.2">
      <c r="A71" s="2" t="s">
        <v>10</v>
      </c>
      <c r="B71" s="2" t="s">
        <v>94</v>
      </c>
    </row>
    <row r="72" spans="1:6" x14ac:dyDescent="0.2">
      <c r="A72" s="2">
        <v>6</v>
      </c>
      <c r="B72" s="2" t="s">
        <v>15</v>
      </c>
    </row>
    <row r="73" spans="1:6" x14ac:dyDescent="0.2">
      <c r="A73" s="2">
        <f t="shared" ref="A73:A82" si="9">A72+0.01</f>
        <v>6.01</v>
      </c>
      <c r="B73" s="2" t="s">
        <v>49</v>
      </c>
      <c r="C73" s="2" t="s">
        <v>2</v>
      </c>
      <c r="D73" s="2">
        <v>1</v>
      </c>
      <c r="E73" s="2">
        <f>VLOOKUP(B73,'Listado de precios'!$A$5:$C$184,3,0)</f>
        <v>147889</v>
      </c>
      <c r="F73" s="2">
        <f t="shared" ref="F73:F82" si="10">D73*E73</f>
        <v>147889</v>
      </c>
    </row>
    <row r="74" spans="1:6" x14ac:dyDescent="0.2">
      <c r="A74" s="2">
        <f t="shared" si="9"/>
        <v>6.02</v>
      </c>
      <c r="B74" s="2" t="s">
        <v>149</v>
      </c>
      <c r="C74" s="2" t="s">
        <v>2</v>
      </c>
      <c r="D74" s="2">
        <v>1</v>
      </c>
      <c r="E74" s="2">
        <f>VLOOKUP(B74,'Listado de precios'!$A$5:$C$184,3,0)</f>
        <v>8560</v>
      </c>
      <c r="F74" s="2">
        <f t="shared" si="10"/>
        <v>8560</v>
      </c>
    </row>
    <row r="75" spans="1:6" x14ac:dyDescent="0.2">
      <c r="A75" s="2">
        <f t="shared" si="9"/>
        <v>6.0299999999999994</v>
      </c>
      <c r="B75" s="2" t="s">
        <v>77</v>
      </c>
      <c r="C75" s="2" t="s">
        <v>1</v>
      </c>
      <c r="D75" s="2">
        <v>20.5</v>
      </c>
      <c r="E75" s="2">
        <f>VLOOKUP(B75,'Listado de precios'!$A$5:$C$184,3,0)</f>
        <v>9946</v>
      </c>
      <c r="F75" s="2">
        <f t="shared" si="10"/>
        <v>203893</v>
      </c>
    </row>
    <row r="76" spans="1:6" x14ac:dyDescent="0.2">
      <c r="A76" s="2">
        <f t="shared" si="9"/>
        <v>6.0399999999999991</v>
      </c>
      <c r="B76" s="2" t="s">
        <v>127</v>
      </c>
      <c r="C76" s="2" t="s">
        <v>1</v>
      </c>
      <c r="D76" s="2">
        <f>D75</f>
        <v>20.5</v>
      </c>
      <c r="E76" s="2">
        <f>VLOOKUP(B76,'Listado de precios'!$A$5:$C$184,3,0)</f>
        <v>4333</v>
      </c>
      <c r="F76" s="2">
        <f t="shared" si="10"/>
        <v>88826.5</v>
      </c>
    </row>
    <row r="77" spans="1:6" x14ac:dyDescent="0.2">
      <c r="A77" s="2">
        <f t="shared" si="9"/>
        <v>6.0499999999999989</v>
      </c>
      <c r="B77" s="2" t="s">
        <v>50</v>
      </c>
      <c r="C77" s="2" t="s">
        <v>2</v>
      </c>
      <c r="D77" s="2">
        <v>21</v>
      </c>
      <c r="E77" s="2">
        <f>VLOOKUP(B77,'Listado de precios'!$A$5:$C$184,3,0)</f>
        <v>560</v>
      </c>
      <c r="F77" s="2">
        <f t="shared" si="10"/>
        <v>11760</v>
      </c>
    </row>
    <row r="78" spans="1:6" x14ac:dyDescent="0.2">
      <c r="A78" s="2">
        <f t="shared" si="9"/>
        <v>6.0599999999999987</v>
      </c>
      <c r="B78" s="2" t="s">
        <v>0</v>
      </c>
      <c r="C78" s="2" t="s">
        <v>1</v>
      </c>
      <c r="D78" s="2">
        <v>11</v>
      </c>
      <c r="E78" s="2">
        <f>VLOOKUP(B78,'Listado de precios'!$A$5:$C$184,3,0)</f>
        <v>600</v>
      </c>
      <c r="F78" s="2">
        <f t="shared" si="10"/>
        <v>6600</v>
      </c>
    </row>
    <row r="79" spans="1:6" x14ac:dyDescent="0.2">
      <c r="A79" s="2">
        <f t="shared" si="9"/>
        <v>6.0699999999999985</v>
      </c>
      <c r="B79" s="2" t="s">
        <v>30</v>
      </c>
      <c r="C79" s="2" t="s">
        <v>2</v>
      </c>
      <c r="D79" s="2">
        <v>2</v>
      </c>
      <c r="E79" s="2">
        <f>VLOOKUP(B79,'Listado de precios'!$A$5:$C$184,3,0)</f>
        <v>86580</v>
      </c>
      <c r="F79" s="2">
        <f t="shared" si="10"/>
        <v>173160</v>
      </c>
    </row>
    <row r="80" spans="1:6" x14ac:dyDescent="0.2">
      <c r="A80" s="2">
        <f t="shared" si="9"/>
        <v>6.0799999999999983</v>
      </c>
      <c r="B80" s="2" t="s">
        <v>54</v>
      </c>
      <c r="C80" s="2" t="s">
        <v>2</v>
      </c>
      <c r="D80" s="2">
        <f>D79</f>
        <v>2</v>
      </c>
      <c r="E80" s="2">
        <f>VLOOKUP(B80,'Listado de precios'!$A$5:$C$184,3,0)</f>
        <v>8560</v>
      </c>
      <c r="F80" s="2">
        <f t="shared" si="10"/>
        <v>17120</v>
      </c>
    </row>
    <row r="81" spans="1:6" x14ac:dyDescent="0.2">
      <c r="A81" s="2">
        <f t="shared" si="9"/>
        <v>6.0899999999999981</v>
      </c>
      <c r="B81" s="2" t="s">
        <v>27</v>
      </c>
      <c r="C81" s="2" t="s">
        <v>1</v>
      </c>
      <c r="D81" s="2">
        <v>32</v>
      </c>
      <c r="E81" s="2">
        <f>VLOOKUP(B81,'Listado de precios'!$A$5:$C$184,3,0)</f>
        <v>1076.0159999999998</v>
      </c>
      <c r="F81" s="2">
        <f t="shared" si="10"/>
        <v>34432.511999999995</v>
      </c>
    </row>
    <row r="82" spans="1:6" x14ac:dyDescent="0.2">
      <c r="A82" s="2">
        <f t="shared" si="9"/>
        <v>6.0999999999999979</v>
      </c>
      <c r="B82" s="2" t="s">
        <v>41</v>
      </c>
      <c r="C82" s="2" t="s">
        <v>2</v>
      </c>
      <c r="D82" s="2">
        <v>5</v>
      </c>
      <c r="E82" s="2">
        <f>VLOOKUP(B82,'Listado de precios'!$A$5:$C$184,3,0)</f>
        <v>1100</v>
      </c>
      <c r="F82" s="2">
        <f t="shared" si="10"/>
        <v>5500</v>
      </c>
    </row>
    <row r="83" spans="1:6" x14ac:dyDescent="0.2">
      <c r="E83" s="2" t="s">
        <v>87</v>
      </c>
      <c r="F83" s="2">
        <f>SUM(F73:F82)</f>
        <v>697741.01199999999</v>
      </c>
    </row>
    <row r="85" spans="1:6" x14ac:dyDescent="0.2">
      <c r="A85" s="2" t="s">
        <v>10</v>
      </c>
      <c r="B85" s="2" t="s">
        <v>96</v>
      </c>
    </row>
    <row r="86" spans="1:6" x14ac:dyDescent="0.2">
      <c r="A86" s="2">
        <v>7</v>
      </c>
      <c r="B86" s="2" t="s">
        <v>15</v>
      </c>
    </row>
    <row r="87" spans="1:6" x14ac:dyDescent="0.2">
      <c r="A87" s="2">
        <f t="shared" ref="A87:A110" si="11">A86+0.01</f>
        <v>7.01</v>
      </c>
      <c r="B87" s="2" t="s">
        <v>49</v>
      </c>
      <c r="C87" s="2" t="s">
        <v>2</v>
      </c>
      <c r="D87" s="2">
        <v>1</v>
      </c>
      <c r="E87" s="2">
        <f>VLOOKUP(B87,'Listado de precios'!$A$5:$C$184,3,0)</f>
        <v>147889</v>
      </c>
      <c r="F87" s="2">
        <f t="shared" ref="F87:F110" si="12">D87*E87</f>
        <v>147889</v>
      </c>
    </row>
    <row r="88" spans="1:6" x14ac:dyDescent="0.2">
      <c r="A88" s="2">
        <f t="shared" si="11"/>
        <v>7.02</v>
      </c>
      <c r="B88" s="2" t="s">
        <v>59</v>
      </c>
      <c r="C88" s="2" t="s">
        <v>2</v>
      </c>
      <c r="D88" s="2">
        <f>D87</f>
        <v>1</v>
      </c>
      <c r="E88" s="2">
        <f>VLOOKUP(B88,'Listado de precios'!$A$5:$C$184,3,0)</f>
        <v>8560</v>
      </c>
      <c r="F88" s="2">
        <f t="shared" si="12"/>
        <v>8560</v>
      </c>
    </row>
    <row r="89" spans="1:6" x14ac:dyDescent="0.2">
      <c r="A89" s="2">
        <f t="shared" si="11"/>
        <v>7.0299999999999994</v>
      </c>
      <c r="B89" s="2" t="s">
        <v>148</v>
      </c>
      <c r="C89" s="2" t="s">
        <v>2</v>
      </c>
      <c r="D89" s="2">
        <f>D87</f>
        <v>1</v>
      </c>
      <c r="E89" s="2">
        <f>VLOOKUP(B89,'Listado de precios'!$A$5:$C$184,3,0)</f>
        <v>510000</v>
      </c>
      <c r="F89" s="2">
        <f t="shared" si="12"/>
        <v>510000</v>
      </c>
    </row>
    <row r="90" spans="1:6" x14ac:dyDescent="0.2">
      <c r="A90" s="2">
        <f t="shared" si="11"/>
        <v>7.0399999999999991</v>
      </c>
      <c r="B90" s="2" t="s">
        <v>78</v>
      </c>
      <c r="C90" s="2" t="s">
        <v>1</v>
      </c>
      <c r="D90" s="2">
        <v>60.8</v>
      </c>
      <c r="E90" s="2">
        <f>VLOOKUP(B90,'Listado de precios'!$A$5:$C$184,3,0)</f>
        <v>14675</v>
      </c>
      <c r="F90" s="2">
        <f t="shared" si="12"/>
        <v>892240</v>
      </c>
    </row>
    <row r="91" spans="1:6" x14ac:dyDescent="0.2">
      <c r="A91" s="2">
        <f t="shared" si="11"/>
        <v>7.0499999999999989</v>
      </c>
      <c r="B91" s="2" t="s">
        <v>128</v>
      </c>
      <c r="C91" s="2" t="s">
        <v>1</v>
      </c>
      <c r="D91" s="2">
        <f>D90</f>
        <v>60.8</v>
      </c>
      <c r="E91" s="2">
        <f>VLOOKUP(B91,'Listado de precios'!$A$5:$C$184,3,0)</f>
        <v>6500</v>
      </c>
      <c r="F91" s="2">
        <f t="shared" si="12"/>
        <v>395200</v>
      </c>
    </row>
    <row r="92" spans="1:6" x14ac:dyDescent="0.2">
      <c r="A92" s="2">
        <f t="shared" si="11"/>
        <v>7.0599999999999987</v>
      </c>
      <c r="B92" s="2" t="s">
        <v>51</v>
      </c>
      <c r="C92" s="2" t="s">
        <v>2</v>
      </c>
      <c r="D92" s="2">
        <v>61</v>
      </c>
      <c r="E92" s="2">
        <f>VLOOKUP(B92,'Listado de precios'!$A$5:$C$184,3,0)</f>
        <v>910</v>
      </c>
      <c r="F92" s="2">
        <f t="shared" si="12"/>
        <v>55510</v>
      </c>
    </row>
    <row r="93" spans="1:6" x14ac:dyDescent="0.2">
      <c r="A93" s="2">
        <f t="shared" si="11"/>
        <v>7.0699999999999985</v>
      </c>
      <c r="B93" s="2" t="s">
        <v>0</v>
      </c>
      <c r="C93" s="2" t="s">
        <v>1</v>
      </c>
      <c r="D93" s="2">
        <v>19</v>
      </c>
      <c r="E93" s="2">
        <f>VLOOKUP(B93,'Listado de precios'!$A$5:$C$184,3,0)</f>
        <v>600</v>
      </c>
      <c r="F93" s="2">
        <f t="shared" si="12"/>
        <v>11400</v>
      </c>
    </row>
    <row r="94" spans="1:6" x14ac:dyDescent="0.2">
      <c r="A94" s="2">
        <f t="shared" si="11"/>
        <v>7.0799999999999983</v>
      </c>
      <c r="B94" s="2" t="s">
        <v>193</v>
      </c>
      <c r="C94" s="2" t="s">
        <v>2</v>
      </c>
      <c r="D94" s="2">
        <v>1</v>
      </c>
      <c r="E94" s="2">
        <f>VLOOKUP(B94,'Listado de precios'!$A$5:$C$184,3,0)</f>
        <v>308000</v>
      </c>
      <c r="F94" s="2">
        <f t="shared" si="12"/>
        <v>308000</v>
      </c>
    </row>
    <row r="95" spans="1:6" x14ac:dyDescent="0.2">
      <c r="A95" s="2">
        <f t="shared" si="11"/>
        <v>7.0899999999999981</v>
      </c>
      <c r="B95" s="2" t="s">
        <v>192</v>
      </c>
      <c r="C95" s="2" t="s">
        <v>2</v>
      </c>
      <c r="D95" s="2">
        <v>1</v>
      </c>
      <c r="E95" s="2">
        <f>VLOOKUP(B95,'Listado de precios'!$A$5:$C$184,3,0)</f>
        <v>12840</v>
      </c>
      <c r="F95" s="2">
        <f t="shared" si="12"/>
        <v>12840</v>
      </c>
    </row>
    <row r="96" spans="1:6" x14ac:dyDescent="0.2">
      <c r="A96" s="2">
        <f t="shared" si="11"/>
        <v>7.0999999999999979</v>
      </c>
      <c r="B96" s="2" t="s">
        <v>191</v>
      </c>
      <c r="C96" s="2" t="s">
        <v>2</v>
      </c>
      <c r="D96" s="2">
        <v>40</v>
      </c>
      <c r="E96" s="2">
        <f>VLOOKUP(B96,'Listado de precios'!$A$5:$C$184,3,0)</f>
        <v>760</v>
      </c>
      <c r="F96" s="2">
        <f t="shared" si="12"/>
        <v>30400</v>
      </c>
    </row>
    <row r="97" spans="1:6" x14ac:dyDescent="0.2">
      <c r="A97" s="2">
        <f t="shared" si="11"/>
        <v>7.1099999999999977</v>
      </c>
      <c r="B97" s="2" t="s">
        <v>190</v>
      </c>
      <c r="C97" s="2" t="s">
        <v>2</v>
      </c>
      <c r="D97" s="2">
        <v>40</v>
      </c>
      <c r="E97" s="2">
        <f>VLOOKUP(B97,'Listado de precios'!$A$5:$C$184,3,0)</f>
        <v>35000</v>
      </c>
      <c r="F97" s="2">
        <f t="shared" si="12"/>
        <v>1400000</v>
      </c>
    </row>
    <row r="98" spans="1:6" x14ac:dyDescent="0.2">
      <c r="A98" s="2">
        <f t="shared" si="11"/>
        <v>7.1199999999999974</v>
      </c>
      <c r="B98" s="2" t="s">
        <v>189</v>
      </c>
      <c r="C98" s="2" t="s">
        <v>2</v>
      </c>
      <c r="D98" s="2">
        <v>82</v>
      </c>
      <c r="E98" s="2">
        <f>VLOOKUP(B98,'Listado de precios'!$A$5:$C$184,3,0)</f>
        <v>8800</v>
      </c>
      <c r="F98" s="2">
        <f t="shared" si="12"/>
        <v>721600</v>
      </c>
    </row>
    <row r="99" spans="1:6" x14ac:dyDescent="0.2">
      <c r="A99" s="2">
        <f t="shared" si="11"/>
        <v>7.1299999999999972</v>
      </c>
      <c r="B99" s="2" t="s">
        <v>188</v>
      </c>
      <c r="C99" s="2" t="s">
        <v>2</v>
      </c>
      <c r="D99" s="2">
        <f>D98</f>
        <v>82</v>
      </c>
      <c r="E99" s="2">
        <f>VLOOKUP(B99,'Listado de precios'!$A$5:$C$184,3,0)</f>
        <v>12000</v>
      </c>
      <c r="F99" s="2">
        <f t="shared" si="12"/>
        <v>984000</v>
      </c>
    </row>
    <row r="100" spans="1:6" x14ac:dyDescent="0.2">
      <c r="A100" s="2">
        <f t="shared" si="11"/>
        <v>7.139999999999997</v>
      </c>
      <c r="B100" s="2" t="s">
        <v>21</v>
      </c>
      <c r="C100" s="2" t="s">
        <v>1</v>
      </c>
      <c r="D100" s="2">
        <v>72</v>
      </c>
      <c r="E100" s="2">
        <f>VLOOKUP(B100,'Listado de precios'!$A$5:$C$184,3,0)</f>
        <v>2736.42</v>
      </c>
      <c r="F100" s="2">
        <f t="shared" si="12"/>
        <v>197022.24</v>
      </c>
    </row>
    <row r="101" spans="1:6" x14ac:dyDescent="0.2">
      <c r="A101" s="2">
        <f t="shared" si="11"/>
        <v>7.1499999999999968</v>
      </c>
      <c r="B101" s="2" t="s">
        <v>40</v>
      </c>
      <c r="C101" s="2" t="s">
        <v>2</v>
      </c>
      <c r="D101" s="2">
        <v>1</v>
      </c>
      <c r="E101" s="2">
        <f>VLOOKUP(B101,'Listado de precios'!$A$5:$C$184,3,0)</f>
        <v>4765.2171000000008</v>
      </c>
      <c r="F101" s="2">
        <f t="shared" si="12"/>
        <v>4765.2171000000008</v>
      </c>
    </row>
    <row r="102" spans="1:6" x14ac:dyDescent="0.2">
      <c r="A102" s="2">
        <f t="shared" si="11"/>
        <v>7.1599999999999966</v>
      </c>
      <c r="B102" s="2" t="s">
        <v>22</v>
      </c>
      <c r="C102" s="2" t="s">
        <v>1</v>
      </c>
      <c r="D102" s="2">
        <v>32</v>
      </c>
      <c r="E102" s="2">
        <f>VLOOKUP(B102,'Listado de precios'!$A$5:$C$184,3,0)</f>
        <v>1076.0159999999998</v>
      </c>
      <c r="F102" s="2">
        <f t="shared" si="12"/>
        <v>34432.511999999995</v>
      </c>
    </row>
    <row r="103" spans="1:6" x14ac:dyDescent="0.2">
      <c r="A103" s="2">
        <f t="shared" si="11"/>
        <v>7.1699999999999964</v>
      </c>
      <c r="B103" s="2" t="s">
        <v>41</v>
      </c>
      <c r="C103" s="2" t="s">
        <v>2</v>
      </c>
      <c r="D103" s="2">
        <v>5</v>
      </c>
      <c r="E103" s="2">
        <f>VLOOKUP(B103,'Listado de precios'!$A$5:$C$184,3,0)</f>
        <v>1100</v>
      </c>
      <c r="F103" s="2">
        <f t="shared" si="12"/>
        <v>5500</v>
      </c>
    </row>
    <row r="104" spans="1:6" x14ac:dyDescent="0.2">
      <c r="A104" s="2">
        <f t="shared" si="11"/>
        <v>7.1799999999999962</v>
      </c>
      <c r="B104" s="2" t="s">
        <v>46</v>
      </c>
      <c r="C104" s="2" t="s">
        <v>2</v>
      </c>
      <c r="D104" s="2">
        <v>1</v>
      </c>
      <c r="E104" s="2">
        <f>VLOOKUP(B104,'Listado de precios'!$A$5:$C$184,3,0)</f>
        <v>22464.5949</v>
      </c>
      <c r="F104" s="2">
        <f t="shared" si="12"/>
        <v>22464.5949</v>
      </c>
    </row>
    <row r="105" spans="1:6" x14ac:dyDescent="0.2">
      <c r="A105" s="2">
        <f t="shared" si="11"/>
        <v>7.1899999999999959</v>
      </c>
      <c r="B105" s="2" t="s">
        <v>45</v>
      </c>
      <c r="C105" s="2" t="s">
        <v>2</v>
      </c>
      <c r="D105" s="2">
        <v>4</v>
      </c>
      <c r="E105" s="2">
        <f>VLOOKUP(B105,'Listado de precios'!$A$5:$C$184,3,0)</f>
        <v>8885.5175999999992</v>
      </c>
      <c r="F105" s="2">
        <f t="shared" si="12"/>
        <v>35542.070399999997</v>
      </c>
    </row>
    <row r="106" spans="1:6" x14ac:dyDescent="0.2">
      <c r="A106" s="2">
        <f t="shared" si="11"/>
        <v>7.1999999999999957</v>
      </c>
      <c r="B106" s="2" t="s">
        <v>43</v>
      </c>
      <c r="C106" s="2" t="s">
        <v>2</v>
      </c>
      <c r="D106" s="2">
        <v>2</v>
      </c>
      <c r="E106" s="2">
        <f>VLOOKUP(B106,'Listado de precios'!$A$5:$C$184,3,0)</f>
        <v>7201.5686999999989</v>
      </c>
      <c r="F106" s="2">
        <f t="shared" si="12"/>
        <v>14403.137399999998</v>
      </c>
    </row>
    <row r="107" spans="1:6" x14ac:dyDescent="0.2">
      <c r="A107" s="2">
        <f t="shared" si="11"/>
        <v>7.2099999999999955</v>
      </c>
      <c r="B107" s="2" t="s">
        <v>184</v>
      </c>
      <c r="C107" s="2" t="s">
        <v>2</v>
      </c>
      <c r="D107" s="2">
        <v>2</v>
      </c>
      <c r="E107" s="2">
        <f>VLOOKUP(B107,'Listado de precios'!$A$5:$C$184,3,0)</f>
        <v>378210</v>
      </c>
      <c r="F107" s="2">
        <f t="shared" si="12"/>
        <v>756420</v>
      </c>
    </row>
    <row r="108" spans="1:6" x14ac:dyDescent="0.2">
      <c r="A108" s="2">
        <f t="shared" si="11"/>
        <v>7.2199999999999953</v>
      </c>
      <c r="B108" s="2" t="s">
        <v>183</v>
      </c>
      <c r="C108" s="2" t="s">
        <v>2</v>
      </c>
      <c r="D108" s="2">
        <f>D107</f>
        <v>2</v>
      </c>
      <c r="E108" s="2">
        <f>VLOOKUP(B108,'Listado de precios'!$A$5:$C$184,3,0)</f>
        <v>32000</v>
      </c>
      <c r="F108" s="2">
        <f t="shared" si="12"/>
        <v>64000</v>
      </c>
    </row>
    <row r="109" spans="1:6" x14ac:dyDescent="0.2">
      <c r="A109" s="2">
        <f t="shared" si="11"/>
        <v>7.2299999999999951</v>
      </c>
      <c r="B109" s="2" t="s">
        <v>154</v>
      </c>
      <c r="C109" s="2" t="s">
        <v>2</v>
      </c>
      <c r="D109" s="2">
        <v>1</v>
      </c>
      <c r="E109" s="2">
        <f>VLOOKUP(B109,'Listado de precios'!$A$5:$C$184,3,0)</f>
        <v>110000</v>
      </c>
      <c r="F109" s="2">
        <f t="shared" si="12"/>
        <v>110000</v>
      </c>
    </row>
    <row r="110" spans="1:6" x14ac:dyDescent="0.2">
      <c r="A110" s="2">
        <f t="shared" si="11"/>
        <v>7.2399999999999949</v>
      </c>
      <c r="B110" s="2" t="s">
        <v>155</v>
      </c>
      <c r="C110" s="2" t="s">
        <v>60</v>
      </c>
      <c r="D110" s="2">
        <v>1</v>
      </c>
      <c r="E110" s="2">
        <f>VLOOKUP(B110,'Listado de precios'!$A$5:$C$184,3,0)</f>
        <v>320000</v>
      </c>
      <c r="F110" s="2">
        <f t="shared" si="12"/>
        <v>320000</v>
      </c>
    </row>
    <row r="111" spans="1:6" x14ac:dyDescent="0.2">
      <c r="E111" s="2" t="s">
        <v>87</v>
      </c>
      <c r="F111" s="2">
        <f>SUM(F87:F110)</f>
        <v>7042188.7718000002</v>
      </c>
    </row>
    <row r="113" spans="1:6" x14ac:dyDescent="0.2">
      <c r="A113" s="2" t="s">
        <v>10</v>
      </c>
      <c r="B113" s="2" t="s">
        <v>214</v>
      </c>
    </row>
    <row r="114" spans="1:6" x14ac:dyDescent="0.2">
      <c r="A114" s="2">
        <v>8</v>
      </c>
      <c r="B114" s="2" t="s">
        <v>15</v>
      </c>
    </row>
    <row r="115" spans="1:6" x14ac:dyDescent="0.2">
      <c r="A115" s="2">
        <f t="shared" ref="A115:A140" si="13">A114+0.01</f>
        <v>8.01</v>
      </c>
      <c r="B115" s="2" t="s">
        <v>76</v>
      </c>
      <c r="C115" s="2" t="s">
        <v>2</v>
      </c>
      <c r="D115" s="2">
        <v>1</v>
      </c>
      <c r="E115" s="2">
        <f>VLOOKUP(B115,'Listado de precios'!$A$5:$C$184,3,0)</f>
        <v>522095.81640000001</v>
      </c>
      <c r="F115" s="2">
        <f t="shared" ref="F115:F140" si="14">E115*D115</f>
        <v>522095.81640000001</v>
      </c>
    </row>
    <row r="116" spans="1:6" x14ac:dyDescent="0.2">
      <c r="A116" s="2">
        <f t="shared" si="13"/>
        <v>8.02</v>
      </c>
      <c r="B116" s="2" t="s">
        <v>17</v>
      </c>
      <c r="C116" s="2" t="s">
        <v>2</v>
      </c>
      <c r="D116" s="2">
        <v>1</v>
      </c>
      <c r="E116" s="2">
        <f>VLOOKUP(B116,'Listado de precios'!$A$5:$C$184,3,0)</f>
        <v>180000</v>
      </c>
      <c r="F116" s="2">
        <f t="shared" si="14"/>
        <v>180000</v>
      </c>
    </row>
    <row r="117" spans="1:6" x14ac:dyDescent="0.2">
      <c r="A117" s="2">
        <f t="shared" si="13"/>
        <v>8.0299999999999994</v>
      </c>
      <c r="B117" s="2" t="s">
        <v>14</v>
      </c>
      <c r="C117" s="2" t="s">
        <v>2</v>
      </c>
      <c r="D117" s="2">
        <v>1</v>
      </c>
      <c r="E117" s="2">
        <f>VLOOKUP(B117,'Listado de precios'!$A$5:$C$184,3,0)</f>
        <v>65244.062700000002</v>
      </c>
      <c r="F117" s="2">
        <f t="shared" si="14"/>
        <v>65244.062700000002</v>
      </c>
    </row>
    <row r="118" spans="1:6" x14ac:dyDescent="0.2">
      <c r="A118" s="2">
        <f t="shared" si="13"/>
        <v>8.0399999999999991</v>
      </c>
      <c r="B118" s="2" t="s">
        <v>66</v>
      </c>
      <c r="C118" s="2" t="s">
        <v>2</v>
      </c>
      <c r="D118" s="2">
        <v>2</v>
      </c>
      <c r="E118" s="2">
        <f>VLOOKUP(B118,'Listado de precios'!$A$5:$C$184,3,0)</f>
        <v>193474.98</v>
      </c>
      <c r="F118" s="2">
        <f t="shared" si="14"/>
        <v>386949.96</v>
      </c>
    </row>
    <row r="119" spans="1:6" x14ac:dyDescent="0.2">
      <c r="A119" s="2">
        <f t="shared" si="13"/>
        <v>8.0499999999999989</v>
      </c>
      <c r="B119" s="2" t="s">
        <v>23</v>
      </c>
      <c r="C119" s="2" t="s">
        <v>1</v>
      </c>
      <c r="D119" s="2">
        <v>10</v>
      </c>
      <c r="E119" s="2">
        <f>VLOOKUP(B119,'Listado de precios'!$A$5:$C$184,3,0)</f>
        <v>4126</v>
      </c>
      <c r="F119" s="2">
        <f t="shared" si="14"/>
        <v>41260</v>
      </c>
    </row>
    <row r="120" spans="1:6" x14ac:dyDescent="0.2">
      <c r="A120" s="2">
        <f t="shared" si="13"/>
        <v>8.0599999999999987</v>
      </c>
      <c r="B120" s="2" t="s">
        <v>81</v>
      </c>
      <c r="C120" s="2" t="s">
        <v>1</v>
      </c>
      <c r="D120" s="2">
        <v>2</v>
      </c>
      <c r="E120" s="2">
        <f>VLOOKUP(B120,'Listado de precios'!$A$5:$C$184,3,0)</f>
        <v>20711</v>
      </c>
      <c r="F120" s="2">
        <f t="shared" si="14"/>
        <v>41422</v>
      </c>
    </row>
    <row r="121" spans="1:6" x14ac:dyDescent="0.2">
      <c r="A121" s="2">
        <f t="shared" si="13"/>
        <v>8.0699999999999985</v>
      </c>
      <c r="B121" s="2" t="s">
        <v>65</v>
      </c>
      <c r="C121" s="2" t="s">
        <v>2</v>
      </c>
      <c r="D121" s="2">
        <v>2</v>
      </c>
      <c r="E121" s="2">
        <f>VLOOKUP(B121,'Listado de precios'!$A$5:$C$184,3,0)</f>
        <v>383500</v>
      </c>
      <c r="F121" s="2">
        <f t="shared" si="14"/>
        <v>767000</v>
      </c>
    </row>
    <row r="122" spans="1:6" x14ac:dyDescent="0.2">
      <c r="A122" s="2">
        <f t="shared" si="13"/>
        <v>8.0799999999999983</v>
      </c>
      <c r="B122" s="2" t="s">
        <v>153</v>
      </c>
      <c r="C122" s="2" t="s">
        <v>2</v>
      </c>
      <c r="D122" s="2">
        <v>1</v>
      </c>
      <c r="E122" s="2">
        <f>VLOOKUP(B122,'Listado de precios'!$A$5:$C$184,3,0)</f>
        <v>54900</v>
      </c>
      <c r="F122" s="2">
        <f t="shared" si="14"/>
        <v>54900</v>
      </c>
    </row>
    <row r="123" spans="1:6" x14ac:dyDescent="0.2">
      <c r="A123" s="2">
        <f t="shared" si="13"/>
        <v>8.0899999999999981</v>
      </c>
      <c r="B123" s="2" t="s">
        <v>72</v>
      </c>
      <c r="C123" s="2" t="s">
        <v>2</v>
      </c>
      <c r="D123" s="2">
        <v>1</v>
      </c>
      <c r="E123" s="2">
        <f>VLOOKUP(B123,'Listado de precios'!$A$5:$C$184,3,0)</f>
        <v>229984.4253</v>
      </c>
      <c r="F123" s="2">
        <f t="shared" si="14"/>
        <v>229984.4253</v>
      </c>
    </row>
    <row r="124" spans="1:6" x14ac:dyDescent="0.2">
      <c r="A124" s="2">
        <f t="shared" si="13"/>
        <v>8.0999999999999979</v>
      </c>
      <c r="B124" s="2" t="s">
        <v>67</v>
      </c>
      <c r="C124" s="2" t="s">
        <v>2</v>
      </c>
      <c r="D124" s="2">
        <v>12</v>
      </c>
      <c r="E124" s="2">
        <f>VLOOKUP(B124,'Listado de precios'!$A$5:$C$184,3,0)</f>
        <v>6055.0502999999999</v>
      </c>
      <c r="F124" s="2">
        <f t="shared" si="14"/>
        <v>72660.603600000002</v>
      </c>
    </row>
    <row r="125" spans="1:6" x14ac:dyDescent="0.2">
      <c r="A125" s="2">
        <f t="shared" si="13"/>
        <v>8.1099999999999977</v>
      </c>
      <c r="B125" s="2" t="s">
        <v>36</v>
      </c>
      <c r="C125" s="2" t="s">
        <v>2</v>
      </c>
      <c r="D125" s="2">
        <v>1</v>
      </c>
      <c r="E125" s="2">
        <f>VLOOKUP(B125,'Listado de precios'!$A$5:$C$184,3,0)</f>
        <v>2400.5229000000004</v>
      </c>
      <c r="F125" s="2">
        <f t="shared" si="14"/>
        <v>2400.5229000000004</v>
      </c>
    </row>
    <row r="126" spans="1:6" x14ac:dyDescent="0.2">
      <c r="A126" s="2">
        <f t="shared" si="13"/>
        <v>8.1199999999999974</v>
      </c>
      <c r="B126" s="2" t="s">
        <v>47</v>
      </c>
      <c r="C126" s="2" t="s">
        <v>2</v>
      </c>
      <c r="D126" s="2">
        <v>1</v>
      </c>
      <c r="E126" s="2">
        <f>VLOOKUP(B126,'Listado de precios'!$A$5:$C$184,3,0)</f>
        <v>635242.85100000002</v>
      </c>
      <c r="F126" s="2">
        <f t="shared" si="14"/>
        <v>635242.85100000002</v>
      </c>
    </row>
    <row r="127" spans="1:6" x14ac:dyDescent="0.2">
      <c r="A127" s="2">
        <f t="shared" si="13"/>
        <v>8.1299999999999972</v>
      </c>
      <c r="B127" s="2" t="s">
        <v>7</v>
      </c>
      <c r="C127" s="2" t="s">
        <v>2</v>
      </c>
      <c r="D127" s="2">
        <v>6</v>
      </c>
      <c r="E127" s="2">
        <f>VLOOKUP(B127,'Listado de precios'!$A$5:$C$184,3,0)</f>
        <v>245820.7107</v>
      </c>
      <c r="F127" s="2">
        <f t="shared" si="14"/>
        <v>1474924.2642000001</v>
      </c>
    </row>
    <row r="128" spans="1:6" x14ac:dyDescent="0.2">
      <c r="A128" s="2">
        <f t="shared" si="13"/>
        <v>8.139999999999997</v>
      </c>
      <c r="B128" s="2" t="s">
        <v>13</v>
      </c>
      <c r="C128" s="2" t="s">
        <v>2</v>
      </c>
      <c r="D128" s="2">
        <v>1</v>
      </c>
      <c r="E128" s="2">
        <f>VLOOKUP(B128,'Listado de precios'!$A$5:$C$184,3,0)</f>
        <v>198455.16930000004</v>
      </c>
      <c r="F128" s="2">
        <f t="shared" si="14"/>
        <v>198455.16930000004</v>
      </c>
    </row>
    <row r="129" spans="1:6" x14ac:dyDescent="0.2">
      <c r="A129" s="2">
        <f t="shared" si="13"/>
        <v>8.1499999999999968</v>
      </c>
      <c r="B129" s="2" t="s">
        <v>45</v>
      </c>
      <c r="C129" s="2" t="s">
        <v>2</v>
      </c>
      <c r="D129" s="2">
        <v>2</v>
      </c>
      <c r="E129" s="2">
        <f>VLOOKUP(B129,'Listado de precios'!$A$5:$C$184,3,0)</f>
        <v>8885.5175999999992</v>
      </c>
      <c r="F129" s="2">
        <f t="shared" si="14"/>
        <v>17771.035199999998</v>
      </c>
    </row>
    <row r="130" spans="1:6" x14ac:dyDescent="0.2">
      <c r="A130" s="2">
        <f t="shared" si="13"/>
        <v>8.1599999999999966</v>
      </c>
      <c r="B130" s="2" t="s">
        <v>44</v>
      </c>
      <c r="C130" s="2" t="s">
        <v>2</v>
      </c>
      <c r="D130" s="2">
        <v>1</v>
      </c>
      <c r="E130" s="2">
        <f>VLOOKUP(B130,'Listado de precios'!$A$5:$C$184,3,0)</f>
        <v>8455.5731999999989</v>
      </c>
      <c r="F130" s="2">
        <f t="shared" si="14"/>
        <v>8455.5731999999989</v>
      </c>
    </row>
    <row r="131" spans="1:6" x14ac:dyDescent="0.2">
      <c r="A131" s="2">
        <f t="shared" si="13"/>
        <v>8.1699999999999964</v>
      </c>
      <c r="B131" s="2" t="s">
        <v>40</v>
      </c>
      <c r="C131" s="2" t="s">
        <v>2</v>
      </c>
      <c r="D131" s="2">
        <v>9</v>
      </c>
      <c r="E131" s="2">
        <f>VLOOKUP(B131,'Listado de precios'!$A$5:$C$184,3,0)</f>
        <v>4765.2171000000008</v>
      </c>
      <c r="F131" s="2">
        <f t="shared" si="14"/>
        <v>42886.953900000008</v>
      </c>
    </row>
    <row r="132" spans="1:6" x14ac:dyDescent="0.2">
      <c r="A132" s="2">
        <f t="shared" si="13"/>
        <v>8.1799999999999962</v>
      </c>
      <c r="B132" s="2" t="s">
        <v>73</v>
      </c>
      <c r="C132" s="2" t="s">
        <v>2</v>
      </c>
      <c r="D132" s="2">
        <v>12</v>
      </c>
      <c r="E132" s="2">
        <f>VLOOKUP(B132,'Listado de precios'!$A$5:$C$184,3,0)</f>
        <v>11996</v>
      </c>
      <c r="F132" s="2">
        <f t="shared" si="14"/>
        <v>143952</v>
      </c>
    </row>
    <row r="133" spans="1:6" x14ac:dyDescent="0.2">
      <c r="A133" s="2">
        <f t="shared" si="13"/>
        <v>8.1899999999999959</v>
      </c>
      <c r="B133" s="2" t="s">
        <v>20</v>
      </c>
      <c r="C133" s="2" t="s">
        <v>1</v>
      </c>
      <c r="D133" s="2">
        <v>8</v>
      </c>
      <c r="E133" s="2">
        <f>VLOOKUP(B133,'Listado de precios'!$A$5:$C$184,3,0)</f>
        <v>69389</v>
      </c>
      <c r="F133" s="2">
        <f t="shared" si="14"/>
        <v>555112</v>
      </c>
    </row>
    <row r="134" spans="1:6" x14ac:dyDescent="0.2">
      <c r="A134" s="2">
        <f t="shared" si="13"/>
        <v>8.1999999999999957</v>
      </c>
      <c r="B134" s="2" t="s">
        <v>186</v>
      </c>
      <c r="C134" s="2" t="s">
        <v>2</v>
      </c>
      <c r="D134" s="2">
        <v>1</v>
      </c>
      <c r="E134" s="2">
        <f>VLOOKUP(B134,'Listado de precios'!$A$5:$C$184,3,0)</f>
        <v>393800</v>
      </c>
      <c r="F134" s="2">
        <f t="shared" si="14"/>
        <v>393800</v>
      </c>
    </row>
    <row r="135" spans="1:6" x14ac:dyDescent="0.2">
      <c r="A135" s="2">
        <f t="shared" si="13"/>
        <v>8.2099999999999955</v>
      </c>
      <c r="B135" s="2" t="s">
        <v>185</v>
      </c>
      <c r="C135" s="2" t="s">
        <v>2</v>
      </c>
      <c r="D135" s="2">
        <v>12</v>
      </c>
      <c r="E135" s="2">
        <f>VLOOKUP(B135,'Listado de precios'!$A$5:$C$184,3,0)</f>
        <v>469984</v>
      </c>
      <c r="F135" s="2">
        <f t="shared" si="14"/>
        <v>5639808</v>
      </c>
    </row>
    <row r="136" spans="1:6" x14ac:dyDescent="0.2">
      <c r="A136" s="2">
        <f t="shared" si="13"/>
        <v>8.2199999999999953</v>
      </c>
      <c r="B136" s="2" t="s">
        <v>179</v>
      </c>
      <c r="C136" s="2" t="s">
        <v>2</v>
      </c>
      <c r="D136" s="2">
        <v>480</v>
      </c>
      <c r="E136" s="2">
        <f>VLOOKUP(B136,'Listado de precios'!$A$5:$C$184,3,0)</f>
        <v>21850</v>
      </c>
      <c r="F136" s="2">
        <f t="shared" si="14"/>
        <v>10488000</v>
      </c>
    </row>
    <row r="137" spans="1:6" x14ac:dyDescent="0.2">
      <c r="A137" s="2">
        <f t="shared" si="13"/>
        <v>8.2299999999999951</v>
      </c>
      <c r="B137" s="2" t="s">
        <v>178</v>
      </c>
      <c r="C137" s="2" t="s">
        <v>2</v>
      </c>
      <c r="D137" s="2">
        <f>D136</f>
        <v>480</v>
      </c>
      <c r="E137" s="2">
        <f>VLOOKUP(B137,'Listado de precios'!$A$5:$C$184,3,0)</f>
        <v>6000</v>
      </c>
      <c r="F137" s="2">
        <f t="shared" si="14"/>
        <v>2880000</v>
      </c>
    </row>
    <row r="138" spans="1:6" x14ac:dyDescent="0.2">
      <c r="A138" s="2">
        <f t="shared" si="13"/>
        <v>8.2399999999999949</v>
      </c>
      <c r="B138" s="2" t="s">
        <v>153</v>
      </c>
      <c r="C138" s="2" t="s">
        <v>2</v>
      </c>
      <c r="D138" s="2">
        <v>1</v>
      </c>
      <c r="E138" s="2">
        <f>VLOOKUP(B138,'Listado de precios'!$A$5:$C$184,3,0)</f>
        <v>54900</v>
      </c>
      <c r="F138" s="2">
        <f t="shared" si="14"/>
        <v>54900</v>
      </c>
    </row>
    <row r="139" spans="1:6" x14ac:dyDescent="0.2">
      <c r="A139" s="2">
        <f t="shared" si="13"/>
        <v>8.2499999999999947</v>
      </c>
      <c r="B139" s="2" t="s">
        <v>163</v>
      </c>
      <c r="C139" s="2" t="s">
        <v>2</v>
      </c>
      <c r="D139" s="2">
        <v>1</v>
      </c>
      <c r="E139" s="2">
        <f>VLOOKUP(B139,'Listado de precios'!$A$5:$C$184,3,0)</f>
        <v>250500</v>
      </c>
      <c r="F139" s="2">
        <f t="shared" si="14"/>
        <v>250500</v>
      </c>
    </row>
    <row r="140" spans="1:6" x14ac:dyDescent="0.2">
      <c r="A140" s="2">
        <f t="shared" si="13"/>
        <v>8.2599999999999945</v>
      </c>
      <c r="B140" s="2" t="s">
        <v>164</v>
      </c>
      <c r="C140" s="2" t="s">
        <v>2</v>
      </c>
      <c r="D140" s="2">
        <v>1</v>
      </c>
      <c r="E140" s="2">
        <f>VLOOKUP(B140,'Listado de precios'!$A$5:$C$184,3,0)</f>
        <v>30657</v>
      </c>
      <c r="F140" s="2">
        <f t="shared" si="14"/>
        <v>30657</v>
      </c>
    </row>
    <row r="141" spans="1:6" x14ac:dyDescent="0.2">
      <c r="E141" s="2" t="s">
        <v>87</v>
      </c>
      <c r="F141" s="2">
        <f>SUM(F115:F140)</f>
        <v>25178382.2377</v>
      </c>
    </row>
    <row r="143" spans="1:6" x14ac:dyDescent="0.2">
      <c r="A143" s="2" t="s">
        <v>10</v>
      </c>
      <c r="B143" s="2" t="s">
        <v>213</v>
      </c>
    </row>
    <row r="144" spans="1:6" x14ac:dyDescent="0.2">
      <c r="A144" s="2">
        <v>9</v>
      </c>
      <c r="B144" s="2" t="s">
        <v>15</v>
      </c>
    </row>
    <row r="145" spans="1:6" x14ac:dyDescent="0.2">
      <c r="A145" s="2">
        <f t="shared" ref="A145:A154" si="15">A144+0.01</f>
        <v>9.01</v>
      </c>
      <c r="B145" s="2" t="s">
        <v>84</v>
      </c>
      <c r="C145" s="2" t="s">
        <v>1</v>
      </c>
      <c r="D145" s="2">
        <v>814</v>
      </c>
      <c r="E145" s="2">
        <f>VLOOKUP(B145,'Listado de precios'!$A$5:$C$184,3,0)</f>
        <v>16830</v>
      </c>
      <c r="F145" s="2">
        <f t="shared" ref="F145:F154" si="16">D145*E145</f>
        <v>13699620</v>
      </c>
    </row>
    <row r="146" spans="1:6" x14ac:dyDescent="0.2">
      <c r="A146" s="2">
        <f t="shared" si="15"/>
        <v>9.02</v>
      </c>
      <c r="B146" s="2" t="s">
        <v>133</v>
      </c>
      <c r="C146" s="2" t="s">
        <v>1</v>
      </c>
      <c r="D146" s="2">
        <f>D145</f>
        <v>814</v>
      </c>
      <c r="E146" s="2">
        <f>VLOOKUP(B146,'Listado de precios'!$A$5:$C$184,3,0)</f>
        <v>6500</v>
      </c>
      <c r="F146" s="2">
        <f t="shared" si="16"/>
        <v>5291000</v>
      </c>
    </row>
    <row r="147" spans="1:6" x14ac:dyDescent="0.2">
      <c r="A147" s="2">
        <f t="shared" si="15"/>
        <v>9.0299999999999994</v>
      </c>
      <c r="B147" s="2" t="s">
        <v>152</v>
      </c>
      <c r="C147" s="2" t="s">
        <v>1</v>
      </c>
      <c r="D147" s="2">
        <v>10</v>
      </c>
      <c r="E147" s="2">
        <f>VLOOKUP(B147,'Listado de precios'!$A$5:$C$184,3,0)</f>
        <v>3153.3</v>
      </c>
      <c r="F147" s="2">
        <f t="shared" si="16"/>
        <v>31533</v>
      </c>
    </row>
    <row r="148" spans="1:6" x14ac:dyDescent="0.2">
      <c r="A148" s="2">
        <f t="shared" si="15"/>
        <v>9.0399999999999991</v>
      </c>
      <c r="B148" s="2" t="s">
        <v>132</v>
      </c>
      <c r="C148" s="2" t="s">
        <v>1</v>
      </c>
      <c r="D148" s="2">
        <f>D147</f>
        <v>10</v>
      </c>
      <c r="E148" s="2">
        <f>VLOOKUP(B148,'Listado de precios'!$A$5:$C$184,3,0)</f>
        <v>2889</v>
      </c>
      <c r="F148" s="2">
        <f t="shared" si="16"/>
        <v>28890</v>
      </c>
    </row>
    <row r="149" spans="1:6" x14ac:dyDescent="0.2">
      <c r="A149" s="2">
        <f t="shared" si="15"/>
        <v>9.0499999999999989</v>
      </c>
      <c r="B149" s="2" t="s">
        <v>184</v>
      </c>
      <c r="C149" s="2" t="s">
        <v>2</v>
      </c>
      <c r="D149" s="2">
        <v>6</v>
      </c>
      <c r="E149" s="2">
        <f>VLOOKUP(B149,'Listado de precios'!$A$5:$C$184,3,0)</f>
        <v>378210</v>
      </c>
      <c r="F149" s="2">
        <f t="shared" si="16"/>
        <v>2269260</v>
      </c>
    </row>
    <row r="150" spans="1:6" x14ac:dyDescent="0.2">
      <c r="A150" s="2">
        <f t="shared" si="15"/>
        <v>9.0599999999999987</v>
      </c>
      <c r="B150" s="2" t="s">
        <v>183</v>
      </c>
      <c r="C150" s="2" t="s">
        <v>2</v>
      </c>
      <c r="D150" s="2">
        <f>D149</f>
        <v>6</v>
      </c>
      <c r="E150" s="2">
        <f>VLOOKUP(B150,'Listado de precios'!$A$5:$C$184,3,0)</f>
        <v>32000</v>
      </c>
      <c r="F150" s="2">
        <f t="shared" si="16"/>
        <v>192000</v>
      </c>
    </row>
    <row r="151" spans="1:6" x14ac:dyDescent="0.2">
      <c r="A151" s="2">
        <f t="shared" si="15"/>
        <v>9.0699999999999985</v>
      </c>
      <c r="B151" s="2" t="s">
        <v>35</v>
      </c>
      <c r="C151" s="2" t="s">
        <v>2</v>
      </c>
      <c r="D151" s="2">
        <v>1</v>
      </c>
      <c r="E151" s="2">
        <f>VLOOKUP(B151,'Listado de precios'!$A$5:$C$184,3,0)</f>
        <v>378210</v>
      </c>
      <c r="F151" s="2">
        <f t="shared" si="16"/>
        <v>378210</v>
      </c>
    </row>
    <row r="152" spans="1:6" x14ac:dyDescent="0.2">
      <c r="A152" s="2">
        <f t="shared" si="15"/>
        <v>9.0799999999999983</v>
      </c>
      <c r="B152" s="2" t="s">
        <v>58</v>
      </c>
      <c r="C152" s="2" t="s">
        <v>2</v>
      </c>
      <c r="D152" s="2">
        <f>D151</f>
        <v>1</v>
      </c>
      <c r="E152" s="2">
        <f>VLOOKUP(B152,'Listado de precios'!$A$5:$C$184,3,0)</f>
        <v>40881</v>
      </c>
      <c r="F152" s="2">
        <f t="shared" si="16"/>
        <v>40881</v>
      </c>
    </row>
    <row r="153" spans="1:6" x14ac:dyDescent="0.2">
      <c r="A153" s="2">
        <f t="shared" si="15"/>
        <v>9.0899999999999981</v>
      </c>
      <c r="B153" s="2" t="s">
        <v>37</v>
      </c>
      <c r="C153" s="2" t="s">
        <v>38</v>
      </c>
      <c r="D153" s="2">
        <f>0.00339*100</f>
        <v>0.33899999999999997</v>
      </c>
      <c r="E153" s="2">
        <f>VLOOKUP(B153,'Listado de precios'!$A$5:$C$184,3,0)</f>
        <v>56900</v>
      </c>
      <c r="F153" s="2">
        <f t="shared" si="16"/>
        <v>19289.099999999999</v>
      </c>
    </row>
    <row r="154" spans="1:6" x14ac:dyDescent="0.2">
      <c r="A154" s="2">
        <f t="shared" si="15"/>
        <v>9.0999999999999979</v>
      </c>
      <c r="B154" s="2" t="s">
        <v>53</v>
      </c>
      <c r="C154" s="2" t="s">
        <v>2</v>
      </c>
      <c r="D154" s="2">
        <f>0.01*100</f>
        <v>1</v>
      </c>
      <c r="E154" s="2">
        <f>VLOOKUP(B154,'Listado de precios'!$A$5:$C$184,3,0)</f>
        <v>27900</v>
      </c>
      <c r="F154" s="2">
        <f t="shared" si="16"/>
        <v>27900</v>
      </c>
    </row>
    <row r="155" spans="1:6" x14ac:dyDescent="0.2">
      <c r="E155" s="2" t="s">
        <v>87</v>
      </c>
      <c r="F155" s="2">
        <f>SUM(F145:F154)</f>
        <v>21978583.100000001</v>
      </c>
    </row>
    <row r="157" spans="1:6" x14ac:dyDescent="0.2">
      <c r="A157" s="2" t="s">
        <v>10</v>
      </c>
      <c r="B157" s="2" t="s">
        <v>209</v>
      </c>
    </row>
    <row r="158" spans="1:6" x14ac:dyDescent="0.2">
      <c r="A158" s="2">
        <v>10</v>
      </c>
      <c r="B158" s="2" t="s">
        <v>15</v>
      </c>
    </row>
    <row r="159" spans="1:6" x14ac:dyDescent="0.2">
      <c r="A159" s="2">
        <f t="shared" ref="A159:A176" si="17">A158+0.01</f>
        <v>10.01</v>
      </c>
      <c r="B159" s="2" t="s">
        <v>150</v>
      </c>
      <c r="C159" s="2" t="s">
        <v>1</v>
      </c>
      <c r="D159" s="2">
        <v>6</v>
      </c>
      <c r="E159" s="2">
        <f>VLOOKUP(B159,'Listado de precios'!$A$5:$C$184,3,0)</f>
        <v>880</v>
      </c>
      <c r="F159" s="2">
        <f t="shared" ref="F159:F176" si="18">D159*E159</f>
        <v>5280</v>
      </c>
    </row>
    <row r="160" spans="1:6" x14ac:dyDescent="0.2">
      <c r="A160" s="2">
        <f t="shared" si="17"/>
        <v>10.02</v>
      </c>
      <c r="B160" s="2" t="s">
        <v>131</v>
      </c>
      <c r="C160" s="2" t="s">
        <v>1</v>
      </c>
      <c r="D160" s="2">
        <f>D159</f>
        <v>6</v>
      </c>
      <c r="E160" s="2">
        <f>VLOOKUP(B160,'Listado de precios'!$A$5:$C$184,3,0)</f>
        <v>2167</v>
      </c>
      <c r="F160" s="2">
        <f t="shared" si="18"/>
        <v>13002</v>
      </c>
    </row>
    <row r="161" spans="1:6" x14ac:dyDescent="0.2">
      <c r="A161" s="2">
        <f t="shared" si="17"/>
        <v>10.029999999999999</v>
      </c>
      <c r="B161" s="2" t="s">
        <v>32</v>
      </c>
      <c r="C161" s="2" t="s">
        <v>2</v>
      </c>
      <c r="D161" s="2">
        <v>1</v>
      </c>
      <c r="E161" s="2">
        <f>VLOOKUP(B161,'Listado de precios'!$A$5:$C$184,3,0)</f>
        <v>31887.542999999998</v>
      </c>
      <c r="F161" s="2">
        <f t="shared" si="18"/>
        <v>31887.542999999998</v>
      </c>
    </row>
    <row r="162" spans="1:6" x14ac:dyDescent="0.2">
      <c r="A162" s="2">
        <f t="shared" si="17"/>
        <v>10.039999999999999</v>
      </c>
      <c r="B162" s="2" t="s">
        <v>61</v>
      </c>
      <c r="C162" s="2" t="s">
        <v>2</v>
      </c>
      <c r="D162" s="2">
        <v>1</v>
      </c>
      <c r="E162" s="2">
        <f>VLOOKUP(B162,'Listado de precios'!$A$5:$C$184,3,0)</f>
        <v>19260</v>
      </c>
      <c r="F162" s="2">
        <f t="shared" si="18"/>
        <v>19260</v>
      </c>
    </row>
    <row r="163" spans="1:6" x14ac:dyDescent="0.2">
      <c r="A163" s="2">
        <f t="shared" si="17"/>
        <v>10.049999999999999</v>
      </c>
      <c r="B163" s="2" t="s">
        <v>182</v>
      </c>
      <c r="C163" s="2" t="s">
        <v>1</v>
      </c>
      <c r="D163" s="2">
        <v>43</v>
      </c>
      <c r="E163" s="2">
        <f>VLOOKUP(B163,'Listado de precios'!$A$5:$C$184,3,0)</f>
        <v>1900</v>
      </c>
      <c r="F163" s="2">
        <f t="shared" si="18"/>
        <v>81700</v>
      </c>
    </row>
    <row r="164" spans="1:6" x14ac:dyDescent="0.2">
      <c r="A164" s="2">
        <f t="shared" si="17"/>
        <v>10.059999999999999</v>
      </c>
      <c r="B164" s="2" t="s">
        <v>181</v>
      </c>
      <c r="C164" s="2" t="s">
        <v>2</v>
      </c>
      <c r="D164" s="2">
        <f>D163</f>
        <v>43</v>
      </c>
      <c r="E164" s="2">
        <f>VLOOKUP(B164,'Listado de precios'!$A$5:$C$184,3,0)</f>
        <v>400</v>
      </c>
      <c r="F164" s="2">
        <f t="shared" si="18"/>
        <v>17200</v>
      </c>
    </row>
    <row r="165" spans="1:6" x14ac:dyDescent="0.2">
      <c r="A165" s="2">
        <f t="shared" si="17"/>
        <v>10.069999999999999</v>
      </c>
      <c r="B165" s="2" t="s">
        <v>180</v>
      </c>
      <c r="C165" s="2" t="s">
        <v>2</v>
      </c>
      <c r="D165" s="2">
        <v>1</v>
      </c>
      <c r="E165" s="2">
        <f>VLOOKUP(B165,'Listado de precios'!$A$5:$C$184,3,0)</f>
        <v>28000</v>
      </c>
      <c r="F165" s="2">
        <f t="shared" si="18"/>
        <v>28000</v>
      </c>
    </row>
    <row r="166" spans="1:6" x14ac:dyDescent="0.2">
      <c r="A166" s="2">
        <f t="shared" si="17"/>
        <v>10.079999999999998</v>
      </c>
      <c r="B166" s="2" t="s">
        <v>179</v>
      </c>
      <c r="C166" s="2" t="s">
        <v>2</v>
      </c>
      <c r="D166" s="2">
        <v>2</v>
      </c>
      <c r="E166" s="2">
        <f>VLOOKUP(B166,'Listado de precios'!$A$5:$C$184,3,0)</f>
        <v>21850</v>
      </c>
      <c r="F166" s="2">
        <f t="shared" si="18"/>
        <v>43700</v>
      </c>
    </row>
    <row r="167" spans="1:6" x14ac:dyDescent="0.2">
      <c r="A167" s="2">
        <f t="shared" si="17"/>
        <v>10.089999999999998</v>
      </c>
      <c r="B167" s="2" t="s">
        <v>178</v>
      </c>
      <c r="C167" s="2" t="s">
        <v>2</v>
      </c>
      <c r="D167" s="2">
        <f>D166</f>
        <v>2</v>
      </c>
      <c r="E167" s="2">
        <f>VLOOKUP(B167,'Listado de precios'!$A$5:$C$184,3,0)</f>
        <v>6000</v>
      </c>
      <c r="F167" s="2">
        <f t="shared" si="18"/>
        <v>12000</v>
      </c>
    </row>
    <row r="168" spans="1:6" x14ac:dyDescent="0.2">
      <c r="A168" s="2">
        <f t="shared" si="17"/>
        <v>10.099999999999998</v>
      </c>
      <c r="B168" s="2" t="s">
        <v>156</v>
      </c>
      <c r="C168" s="2" t="s">
        <v>2</v>
      </c>
      <c r="D168" s="2">
        <v>1</v>
      </c>
      <c r="E168" s="2">
        <f>VLOOKUP(B168,'Listado de precios'!$A$5:$C$184,3,0)</f>
        <v>40165.08</v>
      </c>
      <c r="F168" s="2">
        <f t="shared" si="18"/>
        <v>40165.08</v>
      </c>
    </row>
    <row r="169" spans="1:6" x14ac:dyDescent="0.2">
      <c r="A169" s="2">
        <f t="shared" si="17"/>
        <v>10.109999999999998</v>
      </c>
      <c r="B169" s="2" t="s">
        <v>86</v>
      </c>
      <c r="C169" s="2" t="s">
        <v>1</v>
      </c>
      <c r="D169" s="2">
        <v>34</v>
      </c>
      <c r="E169" s="2">
        <f>VLOOKUP(B169,'Listado de precios'!$A$5:$C$184,3,0)</f>
        <v>1076.0159999999998</v>
      </c>
      <c r="F169" s="2">
        <f t="shared" si="18"/>
        <v>36584.543999999994</v>
      </c>
    </row>
    <row r="170" spans="1:6" x14ac:dyDescent="0.2">
      <c r="A170" s="2">
        <f t="shared" si="17"/>
        <v>10.119999999999997</v>
      </c>
      <c r="B170" s="2" t="s">
        <v>85</v>
      </c>
      <c r="C170" s="2" t="s">
        <v>2</v>
      </c>
      <c r="D170" s="2">
        <v>1</v>
      </c>
      <c r="E170" s="2">
        <f>VLOOKUP(B170,'Listado de precios'!$A$5:$C$184,3,0)</f>
        <v>2316.6666666666665</v>
      </c>
      <c r="F170" s="2">
        <f t="shared" si="18"/>
        <v>2316.6666666666665</v>
      </c>
    </row>
    <row r="171" spans="1:6" x14ac:dyDescent="0.2">
      <c r="A171" s="2">
        <f t="shared" si="17"/>
        <v>10.129999999999997</v>
      </c>
      <c r="B171" s="2" t="s">
        <v>41</v>
      </c>
      <c r="C171" s="2" t="s">
        <v>2</v>
      </c>
      <c r="D171" s="2">
        <v>1</v>
      </c>
      <c r="E171" s="2">
        <f>VLOOKUP(B171,'Listado de precios'!$A$5:$C$184,3,0)</f>
        <v>1100</v>
      </c>
      <c r="F171" s="2">
        <f t="shared" si="18"/>
        <v>1100</v>
      </c>
    </row>
    <row r="172" spans="1:6" x14ac:dyDescent="0.2">
      <c r="A172" s="2">
        <f t="shared" si="17"/>
        <v>10.139999999999997</v>
      </c>
      <c r="B172" s="2" t="s">
        <v>177</v>
      </c>
      <c r="C172" s="2" t="s">
        <v>2</v>
      </c>
      <c r="D172" s="2">
        <v>3</v>
      </c>
      <c r="E172" s="2">
        <f>VLOOKUP(B172,'Listado de precios'!$A$5:$C$184,3,0)</f>
        <v>1550</v>
      </c>
      <c r="F172" s="2">
        <f t="shared" si="18"/>
        <v>4650</v>
      </c>
    </row>
    <row r="173" spans="1:6" x14ac:dyDescent="0.2">
      <c r="A173" s="2">
        <f t="shared" si="17"/>
        <v>10.149999999999997</v>
      </c>
      <c r="B173" s="2" t="s">
        <v>74</v>
      </c>
      <c r="C173" s="2" t="s">
        <v>75</v>
      </c>
      <c r="D173" s="2">
        <v>3</v>
      </c>
      <c r="E173" s="2">
        <f>VLOOKUP(B173,'Listado de precios'!$A$5:$C$184,3,0)</f>
        <v>4200</v>
      </c>
      <c r="F173" s="2">
        <f t="shared" si="18"/>
        <v>12600</v>
      </c>
    </row>
    <row r="174" spans="1:6" x14ac:dyDescent="0.2">
      <c r="A174" s="2">
        <f t="shared" si="17"/>
        <v>10.159999999999997</v>
      </c>
      <c r="B174" s="2" t="s">
        <v>37</v>
      </c>
      <c r="C174" s="2" t="s">
        <v>38</v>
      </c>
      <c r="D174" s="2">
        <v>0.01</v>
      </c>
      <c r="E174" s="2">
        <f>VLOOKUP(B174,'Listado de precios'!$A$5:$C$184,3,0)</f>
        <v>56900</v>
      </c>
      <c r="F174" s="2">
        <f t="shared" si="18"/>
        <v>569</v>
      </c>
    </row>
    <row r="175" spans="1:6" x14ac:dyDescent="0.2">
      <c r="A175" s="2">
        <f t="shared" si="17"/>
        <v>10.169999999999996</v>
      </c>
      <c r="B175" s="2" t="s">
        <v>53</v>
      </c>
      <c r="C175" s="2" t="s">
        <v>2</v>
      </c>
      <c r="D175" s="2">
        <v>0.01</v>
      </c>
      <c r="E175" s="2">
        <f>VLOOKUP(B175,'Listado de precios'!$A$5:$C$184,3,0)</f>
        <v>27900</v>
      </c>
      <c r="F175" s="2">
        <f t="shared" si="18"/>
        <v>279</v>
      </c>
    </row>
    <row r="176" spans="1:6" x14ac:dyDescent="0.2">
      <c r="A176" s="2">
        <f t="shared" si="17"/>
        <v>10.179999999999996</v>
      </c>
      <c r="B176" s="2" t="s">
        <v>146</v>
      </c>
      <c r="C176" s="2" t="s">
        <v>2</v>
      </c>
      <c r="D176" s="2">
        <v>1</v>
      </c>
      <c r="E176" s="2">
        <f>VLOOKUP(B176,'Listado de precios'!$A$5:$C$184,3,0)</f>
        <v>10000</v>
      </c>
      <c r="F176" s="2">
        <f t="shared" si="18"/>
        <v>10000</v>
      </c>
    </row>
    <row r="177" spans="5:6" x14ac:dyDescent="0.2">
      <c r="E177" s="2" t="s">
        <v>87</v>
      </c>
      <c r="F177" s="2">
        <f>SUM(F159:F176)</f>
        <v>360293.8336666667</v>
      </c>
    </row>
  </sheetData>
  <conditionalFormatting sqref="A1:XFD1048576">
    <cfRule type="notContainsBlanks" dxfId="39" priority="1">
      <formula>LEN(TRIM(A1))&gt;0</formula>
    </cfRule>
    <cfRule type="containsBlanks" dxfId="38" priority="2">
      <formula>LEN(TRIM(A1))=0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3"/>
  <sheetViews>
    <sheetView zoomScale="70" zoomScaleNormal="70" workbookViewId="0">
      <selection sqref="A1:XFD1048576"/>
    </sheetView>
  </sheetViews>
  <sheetFormatPr baseColWidth="10" defaultColWidth="11.42578125" defaultRowHeight="12.75" x14ac:dyDescent="0.2"/>
  <cols>
    <col min="1" max="1" width="12" style="2" bestFit="1" customWidth="1"/>
    <col min="2" max="2" width="99.7109375" style="2" bestFit="1" customWidth="1"/>
    <col min="3" max="3" width="8.7109375" style="2" bestFit="1" customWidth="1"/>
    <col min="4" max="4" width="11.5703125" style="2" bestFit="1" customWidth="1"/>
    <col min="5" max="5" width="17.7109375" style="2" bestFit="1" customWidth="1"/>
    <col min="6" max="6" width="14.85546875" style="2" bestFit="1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216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5" si="1">E6*D6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7</v>
      </c>
      <c r="E8" s="2">
        <f>VLOOKUP(B8,'Listado de precios'!$A$5:$C$184,3,0)</f>
        <v>880</v>
      </c>
      <c r="F8" s="2">
        <f t="shared" si="1"/>
        <v>6160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7</v>
      </c>
      <c r="E9" s="2">
        <f>VLOOKUP(B9,'Listado de precios'!$A$5:$C$184,3,0)</f>
        <v>2167</v>
      </c>
      <c r="F9" s="2">
        <f t="shared" si="1"/>
        <v>15169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v>7</v>
      </c>
      <c r="E13" s="2">
        <f>VLOOKUP(B13,'Listado de precios'!$A$5:$C$184,3,0)</f>
        <v>1076.0159999999998</v>
      </c>
      <c r="F13" s="2">
        <f t="shared" si="1"/>
        <v>7532.1119999999992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C15" s="2" t="s">
        <v>2</v>
      </c>
      <c r="D15" s="2">
        <v>1</v>
      </c>
      <c r="E15" s="2">
        <f>VLOOKUP(B15,'Listado de precios'!$A$5:$C$184,3,0)</f>
        <v>10000</v>
      </c>
      <c r="F15" s="2">
        <f t="shared" si="1"/>
        <v>10000</v>
      </c>
    </row>
    <row r="16" spans="1:6" x14ac:dyDescent="0.2">
      <c r="E16" s="2" t="s">
        <v>87</v>
      </c>
      <c r="F16" s="2">
        <f>SUM(F6:F15)</f>
        <v>59223.002999999997</v>
      </c>
    </row>
    <row r="18" spans="1:6" x14ac:dyDescent="0.2">
      <c r="A18" s="2" t="s">
        <v>10</v>
      </c>
      <c r="B18" s="2" t="s">
        <v>101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7</v>
      </c>
      <c r="E22" s="2">
        <f>VLOOKUP(B22,'Listado de precios'!$A$5:$C$184,3,0)</f>
        <v>880</v>
      </c>
      <c r="F22" s="2">
        <f t="shared" si="3"/>
        <v>6160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7</v>
      </c>
      <c r="E23" s="2">
        <f>VLOOKUP(B23,'Listado de precios'!$A$5:$C$184,3,0)</f>
        <v>2167</v>
      </c>
      <c r="F23" s="2">
        <f t="shared" si="3"/>
        <v>15169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72124.293160000001</v>
      </c>
    </row>
    <row r="32" spans="1:6" x14ac:dyDescent="0.2">
      <c r="A32" s="2" t="s">
        <v>10</v>
      </c>
      <c r="B32" s="2" t="s">
        <v>104</v>
      </c>
    </row>
    <row r="33" spans="1:6" x14ac:dyDescent="0.2">
      <c r="A33" s="2">
        <v>3</v>
      </c>
      <c r="B33" s="2" t="s">
        <v>15</v>
      </c>
    </row>
    <row r="34" spans="1:6" x14ac:dyDescent="0.2">
      <c r="A34" s="2"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 t="shared" ref="F34:F40" si="4">D34*E34</f>
        <v>192.89100000000002</v>
      </c>
    </row>
    <row r="35" spans="1:6" x14ac:dyDescent="0.2">
      <c r="A35" s="2">
        <v>3.01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si="4"/>
        <v>279</v>
      </c>
    </row>
    <row r="36" spans="1:6" x14ac:dyDescent="0.2">
      <c r="A36" s="2">
        <v>3.01</v>
      </c>
      <c r="B36" s="2" t="s">
        <v>150</v>
      </c>
      <c r="C36" s="2" t="s">
        <v>1</v>
      </c>
      <c r="D36" s="2">
        <v>7</v>
      </c>
      <c r="E36" s="2">
        <f>VLOOKUP(B36,'Listado de precios'!$A$5:$C$184,3,0)</f>
        <v>880</v>
      </c>
      <c r="F36" s="2">
        <f t="shared" si="4"/>
        <v>6160</v>
      </c>
    </row>
    <row r="37" spans="1:6" x14ac:dyDescent="0.2">
      <c r="A37" s="2">
        <v>3.01</v>
      </c>
      <c r="B37" s="2" t="s">
        <v>131</v>
      </c>
      <c r="C37" s="2" t="s">
        <v>1</v>
      </c>
      <c r="D37" s="2">
        <f>D36</f>
        <v>7</v>
      </c>
      <c r="E37" s="2">
        <f>VLOOKUP(B37,'Listado de precios'!$A$5:$C$184,3,0)</f>
        <v>2167</v>
      </c>
      <c r="F37" s="2">
        <f t="shared" si="4"/>
        <v>15169</v>
      </c>
    </row>
    <row r="38" spans="1:6" x14ac:dyDescent="0.2">
      <c r="A38" s="2">
        <v>3.01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4"/>
        <v>4200</v>
      </c>
    </row>
    <row r="39" spans="1:6" x14ac:dyDescent="0.2">
      <c r="A39" s="2">
        <v>3.01</v>
      </c>
      <c r="B39" s="2" t="s">
        <v>177</v>
      </c>
      <c r="C39" s="2" t="s">
        <v>2</v>
      </c>
      <c r="D39" s="2">
        <v>1</v>
      </c>
      <c r="E39" s="2">
        <f>VLOOKUP(B39,'Listado de precios'!$A$5:$C$184,3,0)</f>
        <v>1550</v>
      </c>
      <c r="F39" s="2">
        <f t="shared" si="4"/>
        <v>1550</v>
      </c>
    </row>
    <row r="40" spans="1:6" x14ac:dyDescent="0.2">
      <c r="A40" s="2">
        <f>A39+0.01</f>
        <v>3.0199999999999996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4"/>
        <v>9630</v>
      </c>
    </row>
    <row r="41" spans="1:6" x14ac:dyDescent="0.2">
      <c r="E41" s="2" t="s">
        <v>87</v>
      </c>
      <c r="F41" s="2">
        <f>SUM(F34:F40)</f>
        <v>37180.891000000003</v>
      </c>
    </row>
    <row r="43" spans="1:6" x14ac:dyDescent="0.2">
      <c r="A43" s="2" t="s">
        <v>10</v>
      </c>
      <c r="B43" s="2" t="s">
        <v>211</v>
      </c>
    </row>
    <row r="44" spans="1:6" x14ac:dyDescent="0.2">
      <c r="A44" s="2">
        <v>4</v>
      </c>
      <c r="B44" s="2" t="s">
        <v>15</v>
      </c>
    </row>
    <row r="45" spans="1:6" x14ac:dyDescent="0.2">
      <c r="A45" s="2">
        <v>3.01</v>
      </c>
      <c r="B45" s="2" t="s">
        <v>37</v>
      </c>
      <c r="C45" s="2" t="s">
        <v>38</v>
      </c>
      <c r="D45" s="2">
        <v>3.3900000000000002E-3</v>
      </c>
      <c r="E45" s="2">
        <f>VLOOKUP(B45,'Listado de precios'!$A$5:$C$184,3,0)</f>
        <v>56900</v>
      </c>
      <c r="F45" s="2">
        <f t="shared" ref="F45:F51" si="5">D45*E45</f>
        <v>192.89100000000002</v>
      </c>
    </row>
    <row r="46" spans="1:6" x14ac:dyDescent="0.2">
      <c r="A46" s="2">
        <v>3.0199999999999996</v>
      </c>
      <c r="B46" s="2" t="s">
        <v>53</v>
      </c>
      <c r="C46" s="2" t="s">
        <v>2</v>
      </c>
      <c r="D46" s="2">
        <v>0.01</v>
      </c>
      <c r="E46" s="2">
        <f>VLOOKUP(B46,'Listado de precios'!$A$5:$C$184,3,0)</f>
        <v>27900</v>
      </c>
      <c r="F46" s="2">
        <f t="shared" si="5"/>
        <v>279</v>
      </c>
    </row>
    <row r="47" spans="1:6" x14ac:dyDescent="0.2">
      <c r="A47" s="2">
        <v>3.0299999999999994</v>
      </c>
      <c r="B47" s="2" t="s">
        <v>150</v>
      </c>
      <c r="C47" s="2" t="s">
        <v>1</v>
      </c>
      <c r="D47" s="2">
        <v>2</v>
      </c>
      <c r="E47" s="2">
        <f>VLOOKUP(B47,'Listado de precios'!$A$5:$C$184,3,0)</f>
        <v>880</v>
      </c>
      <c r="F47" s="2">
        <f t="shared" si="5"/>
        <v>1760</v>
      </c>
    </row>
    <row r="48" spans="1:6" x14ac:dyDescent="0.2">
      <c r="A48" s="2">
        <v>3.0399999999999991</v>
      </c>
      <c r="B48" s="2" t="s">
        <v>131</v>
      </c>
      <c r="C48" s="2" t="s">
        <v>1</v>
      </c>
      <c r="D48" s="2">
        <f>D47</f>
        <v>2</v>
      </c>
      <c r="E48" s="2">
        <f>VLOOKUP(B48,'Listado de precios'!$A$5:$C$184,3,0)</f>
        <v>2167</v>
      </c>
      <c r="F48" s="2">
        <f t="shared" si="5"/>
        <v>4334</v>
      </c>
    </row>
    <row r="49" spans="1:6" x14ac:dyDescent="0.2">
      <c r="A49" s="2">
        <v>3.0499999999999989</v>
      </c>
      <c r="B49" s="2" t="s">
        <v>74</v>
      </c>
      <c r="C49" s="2" t="s">
        <v>75</v>
      </c>
      <c r="D49" s="2">
        <v>1</v>
      </c>
      <c r="E49" s="2">
        <f>VLOOKUP(B49,'Listado de precios'!$A$5:$C$184,3,0)</f>
        <v>4200</v>
      </c>
      <c r="F49" s="2">
        <f t="shared" si="5"/>
        <v>4200</v>
      </c>
    </row>
    <row r="50" spans="1:6" x14ac:dyDescent="0.2">
      <c r="A50" s="2">
        <v>3.0599999999999987</v>
      </c>
      <c r="B50" s="2" t="s">
        <v>177</v>
      </c>
      <c r="C50" s="2" t="s">
        <v>2</v>
      </c>
      <c r="D50" s="2">
        <v>1</v>
      </c>
      <c r="E50" s="2">
        <f>VLOOKUP(B50,'Listado de precios'!$A$5:$C$184,3,0)</f>
        <v>1550</v>
      </c>
      <c r="F50" s="2">
        <f t="shared" si="5"/>
        <v>1550</v>
      </c>
    </row>
    <row r="51" spans="1:6" x14ac:dyDescent="0.2">
      <c r="A51" s="2">
        <v>3.0699999999999985</v>
      </c>
      <c r="B51" s="2" t="s">
        <v>63</v>
      </c>
      <c r="C51" s="2" t="s">
        <v>2</v>
      </c>
      <c r="D51" s="2">
        <v>1</v>
      </c>
      <c r="E51" s="2">
        <f>VLOOKUP(B51,'Listado de precios'!$A$5:$C$184,3,0)</f>
        <v>9630</v>
      </c>
      <c r="F51" s="2">
        <f t="shared" si="5"/>
        <v>9630</v>
      </c>
    </row>
    <row r="52" spans="1:6" x14ac:dyDescent="0.2">
      <c r="E52" s="2" t="s">
        <v>87</v>
      </c>
      <c r="F52" s="2">
        <f>SUM(F45:F51)</f>
        <v>21945.891</v>
      </c>
    </row>
    <row r="54" spans="1:6" x14ac:dyDescent="0.2">
      <c r="A54" s="2" t="s">
        <v>10</v>
      </c>
      <c r="B54" s="2" t="s">
        <v>105</v>
      </c>
    </row>
    <row r="55" spans="1:6" x14ac:dyDescent="0.2">
      <c r="A55" s="2">
        <v>4</v>
      </c>
      <c r="B55" s="2" t="s">
        <v>15</v>
      </c>
    </row>
    <row r="56" spans="1:6" x14ac:dyDescent="0.2">
      <c r="A56" s="2">
        <f t="shared" ref="A56:A68" si="6">A55+0.01</f>
        <v>4.01</v>
      </c>
      <c r="B56" s="2" t="s">
        <v>32</v>
      </c>
      <c r="C56" s="2" t="s">
        <v>2</v>
      </c>
      <c r="D56" s="2">
        <v>1</v>
      </c>
      <c r="E56" s="2">
        <f>VLOOKUP(B56,'Listado de precios'!$A$5:$C$184,3,0)</f>
        <v>31887.542999999998</v>
      </c>
      <c r="F56" s="2">
        <f t="shared" ref="F56:F68" si="7">D56*E56</f>
        <v>31887.542999999998</v>
      </c>
    </row>
    <row r="57" spans="1:6" x14ac:dyDescent="0.2">
      <c r="A57" s="2">
        <f t="shared" si="6"/>
        <v>4.0199999999999996</v>
      </c>
      <c r="B57" s="2" t="s">
        <v>79</v>
      </c>
      <c r="C57" s="2" t="s">
        <v>1</v>
      </c>
      <c r="D57" s="2">
        <v>6.7</v>
      </c>
      <c r="E57" s="2">
        <f>VLOOKUP(B57,'Listado de precios'!$A$5:$C$184,3,0)</f>
        <v>4659</v>
      </c>
      <c r="F57" s="2">
        <f t="shared" si="7"/>
        <v>31215.3</v>
      </c>
    </row>
    <row r="58" spans="1:6" x14ac:dyDescent="0.2">
      <c r="A58" s="2">
        <f t="shared" si="6"/>
        <v>4.0299999999999994</v>
      </c>
      <c r="B58" s="2" t="s">
        <v>129</v>
      </c>
      <c r="C58" s="2" t="s">
        <v>1</v>
      </c>
      <c r="D58" s="2">
        <f>D57</f>
        <v>6.7</v>
      </c>
      <c r="E58" s="2">
        <f>VLOOKUP(B58,'Listado de precios'!$A$5:$C$184,3,0)</f>
        <v>2167</v>
      </c>
      <c r="F58" s="2">
        <f t="shared" si="7"/>
        <v>14518.9</v>
      </c>
    </row>
    <row r="59" spans="1:6" x14ac:dyDescent="0.2">
      <c r="A59" s="2">
        <f t="shared" si="6"/>
        <v>4.0399999999999991</v>
      </c>
      <c r="B59" s="2" t="s">
        <v>52</v>
      </c>
      <c r="C59" s="2" t="s">
        <v>2</v>
      </c>
      <c r="D59" s="2">
        <v>7</v>
      </c>
      <c r="E59" s="2">
        <f>VLOOKUP(B59,'Listado de precios'!$A$5:$C$184,3,0)</f>
        <v>165</v>
      </c>
      <c r="F59" s="2">
        <f t="shared" si="7"/>
        <v>1155</v>
      </c>
    </row>
    <row r="60" spans="1:6" x14ac:dyDescent="0.2">
      <c r="A60" s="2">
        <f t="shared" si="6"/>
        <v>4.0499999999999989</v>
      </c>
      <c r="B60" s="2" t="s">
        <v>43</v>
      </c>
      <c r="C60" s="2" t="s">
        <v>2</v>
      </c>
      <c r="D60" s="2">
        <v>1</v>
      </c>
      <c r="E60" s="2">
        <f>VLOOKUP(B60,'Listado de precios'!$A$5:$C$184,3,0)</f>
        <v>7201.5686999999989</v>
      </c>
      <c r="F60" s="2">
        <f t="shared" si="7"/>
        <v>7201.5686999999989</v>
      </c>
    </row>
    <row r="61" spans="1:6" x14ac:dyDescent="0.2">
      <c r="A61" s="2">
        <f t="shared" si="6"/>
        <v>4.0599999999999987</v>
      </c>
      <c r="B61" s="2" t="s">
        <v>41</v>
      </c>
      <c r="C61" s="2" t="s">
        <v>2</v>
      </c>
      <c r="D61" s="2">
        <v>3</v>
      </c>
      <c r="E61" s="2">
        <f>VLOOKUP(B61,'Listado de precios'!$A$5:$C$184,3,0)</f>
        <v>1100</v>
      </c>
      <c r="F61" s="2">
        <f t="shared" si="7"/>
        <v>3300</v>
      </c>
    </row>
    <row r="62" spans="1:6" x14ac:dyDescent="0.2">
      <c r="A62" s="2">
        <f t="shared" si="6"/>
        <v>4.0699999999999985</v>
      </c>
      <c r="B62" s="2" t="s">
        <v>0</v>
      </c>
      <c r="C62" s="2" t="s">
        <v>1</v>
      </c>
      <c r="D62" s="2">
        <v>2.9</v>
      </c>
      <c r="E62" s="2">
        <f>VLOOKUP(B62,'Listado de precios'!$A$5:$C$184,3,0)</f>
        <v>600</v>
      </c>
      <c r="F62" s="2">
        <f t="shared" si="7"/>
        <v>1740</v>
      </c>
    </row>
    <row r="63" spans="1:6" x14ac:dyDescent="0.2">
      <c r="A63" s="2">
        <f t="shared" si="6"/>
        <v>4.0799999999999983</v>
      </c>
      <c r="B63" s="2" t="s">
        <v>61</v>
      </c>
      <c r="C63" s="2" t="s">
        <v>2</v>
      </c>
      <c r="D63" s="2">
        <v>1</v>
      </c>
      <c r="E63" s="2">
        <f>VLOOKUP(B63,'Listado de precios'!$A$5:$C$184,3,0)</f>
        <v>19260</v>
      </c>
      <c r="F63" s="2">
        <f t="shared" si="7"/>
        <v>19260</v>
      </c>
    </row>
    <row r="64" spans="1:6" x14ac:dyDescent="0.2">
      <c r="A64" s="2">
        <f t="shared" si="6"/>
        <v>4.0899999999999981</v>
      </c>
      <c r="B64" s="2" t="s">
        <v>194</v>
      </c>
      <c r="C64" s="2" t="s">
        <v>1</v>
      </c>
      <c r="D64" s="2">
        <v>73</v>
      </c>
      <c r="E64" s="2">
        <f>VLOOKUP(B64,'Listado de precios'!$A$5:$C$184,3,0)</f>
        <v>1900</v>
      </c>
      <c r="F64" s="2">
        <f t="shared" si="7"/>
        <v>138700</v>
      </c>
    </row>
    <row r="65" spans="1:6" x14ac:dyDescent="0.2">
      <c r="A65" s="2">
        <f t="shared" si="6"/>
        <v>4.0999999999999979</v>
      </c>
      <c r="B65" s="2" t="s">
        <v>181</v>
      </c>
      <c r="C65" s="2" t="s">
        <v>202</v>
      </c>
      <c r="D65" s="2">
        <f>D64</f>
        <v>73</v>
      </c>
      <c r="E65" s="2">
        <f>VLOOKUP(B65,'Listado de precios'!$A$5:$C$184,3,0)</f>
        <v>400</v>
      </c>
      <c r="F65" s="2">
        <f t="shared" si="7"/>
        <v>29200</v>
      </c>
    </row>
    <row r="66" spans="1:6" x14ac:dyDescent="0.2">
      <c r="A66" s="2">
        <f t="shared" si="6"/>
        <v>4.1099999999999977</v>
      </c>
      <c r="B66" s="2" t="s">
        <v>178</v>
      </c>
      <c r="C66" s="2" t="s">
        <v>2</v>
      </c>
      <c r="D66" s="2">
        <f>D67</f>
        <v>2</v>
      </c>
      <c r="E66" s="2">
        <f>VLOOKUP(B66,'Listado de precios'!$A$5:$C$184,3,0)</f>
        <v>6000</v>
      </c>
      <c r="F66" s="2">
        <f t="shared" si="7"/>
        <v>12000</v>
      </c>
    </row>
    <row r="67" spans="1:6" x14ac:dyDescent="0.2">
      <c r="A67" s="2">
        <f t="shared" si="6"/>
        <v>4.1199999999999974</v>
      </c>
      <c r="B67" s="2" t="s">
        <v>179</v>
      </c>
      <c r="C67" s="2" t="s">
        <v>2</v>
      </c>
      <c r="D67" s="2">
        <v>2</v>
      </c>
      <c r="E67" s="2">
        <f>VLOOKUP(B67,'Listado de precios'!$A$5:$C$184,3,0)</f>
        <v>21850</v>
      </c>
      <c r="F67" s="2">
        <f t="shared" si="7"/>
        <v>43700</v>
      </c>
    </row>
    <row r="68" spans="1:6" x14ac:dyDescent="0.2">
      <c r="A68" s="2">
        <f t="shared" si="6"/>
        <v>4.1299999999999972</v>
      </c>
      <c r="B68" s="2" t="s">
        <v>180</v>
      </c>
      <c r="C68" s="2" t="s">
        <v>2</v>
      </c>
      <c r="D68" s="2">
        <v>1</v>
      </c>
      <c r="E68" s="2">
        <f>VLOOKUP(B68,'Listado de precios'!$A$5:$C$184,3,0)</f>
        <v>28000</v>
      </c>
      <c r="F68" s="2">
        <f t="shared" si="7"/>
        <v>28000</v>
      </c>
    </row>
    <row r="69" spans="1:6" x14ac:dyDescent="0.2">
      <c r="E69" s="2" t="s">
        <v>87</v>
      </c>
      <c r="F69" s="2">
        <f>SUM(F56:F68)</f>
        <v>361878.31169999996</v>
      </c>
    </row>
    <row r="71" spans="1:6" x14ac:dyDescent="0.2">
      <c r="A71" s="2" t="s">
        <v>10</v>
      </c>
      <c r="B71" s="2" t="s">
        <v>106</v>
      </c>
    </row>
    <row r="72" spans="1:6" x14ac:dyDescent="0.2">
      <c r="A72" s="2">
        <v>5</v>
      </c>
      <c r="B72" s="2" t="s">
        <v>15</v>
      </c>
    </row>
    <row r="73" spans="1:6" x14ac:dyDescent="0.2">
      <c r="A73" s="2">
        <f t="shared" ref="A73:A82" si="8">A72+0.01</f>
        <v>5.01</v>
      </c>
      <c r="B73" s="2" t="s">
        <v>49</v>
      </c>
      <c r="C73" s="2" t="s">
        <v>2</v>
      </c>
      <c r="D73" s="2">
        <v>2</v>
      </c>
      <c r="E73" s="2">
        <f>VLOOKUP(B73,'Listado de precios'!$A$5:$C$184,3,0)</f>
        <v>147889</v>
      </c>
      <c r="F73" s="2">
        <f t="shared" ref="F73:F82" si="9">E73*D73</f>
        <v>295778</v>
      </c>
    </row>
    <row r="74" spans="1:6" x14ac:dyDescent="0.2">
      <c r="A74" s="2">
        <f t="shared" si="8"/>
        <v>5.0199999999999996</v>
      </c>
      <c r="B74" s="2" t="s">
        <v>149</v>
      </c>
      <c r="C74" s="2" t="s">
        <v>2</v>
      </c>
      <c r="D74" s="2">
        <v>1</v>
      </c>
      <c r="E74" s="2">
        <f>VLOOKUP(B74,'Listado de precios'!$A$5:$C$184,3,0)</f>
        <v>8560</v>
      </c>
      <c r="F74" s="2">
        <f t="shared" si="9"/>
        <v>8560</v>
      </c>
    </row>
    <row r="75" spans="1:6" x14ac:dyDescent="0.2">
      <c r="A75" s="2">
        <f t="shared" si="8"/>
        <v>5.0299999999999994</v>
      </c>
      <c r="B75" s="2" t="s">
        <v>77</v>
      </c>
      <c r="C75" s="2" t="s">
        <v>1</v>
      </c>
      <c r="D75" s="2">
        <v>91.6</v>
      </c>
      <c r="E75" s="2">
        <f>VLOOKUP(B75,'Listado de precios'!$A$5:$C$184,3,0)</f>
        <v>9946</v>
      </c>
      <c r="F75" s="2">
        <f t="shared" si="9"/>
        <v>911053.6</v>
      </c>
    </row>
    <row r="76" spans="1:6" x14ac:dyDescent="0.2">
      <c r="A76" s="2">
        <f t="shared" si="8"/>
        <v>5.0399999999999991</v>
      </c>
      <c r="B76" s="2" t="s">
        <v>127</v>
      </c>
      <c r="C76" s="2" t="s">
        <v>1</v>
      </c>
      <c r="D76" s="2">
        <f>D75</f>
        <v>91.6</v>
      </c>
      <c r="E76" s="2">
        <f>VLOOKUP(B76,'Listado de precios'!$A$5:$C$184,3,0)</f>
        <v>4333</v>
      </c>
      <c r="F76" s="2">
        <f t="shared" si="9"/>
        <v>396902.8</v>
      </c>
    </row>
    <row r="77" spans="1:6" x14ac:dyDescent="0.2">
      <c r="A77" s="2">
        <f t="shared" si="8"/>
        <v>5.0499999999999989</v>
      </c>
      <c r="B77" s="2" t="s">
        <v>50</v>
      </c>
      <c r="C77" s="2" t="s">
        <v>2</v>
      </c>
      <c r="D77" s="2">
        <v>92</v>
      </c>
      <c r="E77" s="2">
        <f>VLOOKUP(B77,'Listado de precios'!$A$5:$C$184,3,0)</f>
        <v>560</v>
      </c>
      <c r="F77" s="2">
        <f t="shared" si="9"/>
        <v>51520</v>
      </c>
    </row>
    <row r="78" spans="1:6" x14ac:dyDescent="0.2">
      <c r="A78" s="2">
        <f t="shared" si="8"/>
        <v>5.0599999999999987</v>
      </c>
      <c r="B78" s="2" t="s">
        <v>0</v>
      </c>
      <c r="C78" s="2" t="s">
        <v>1</v>
      </c>
      <c r="D78" s="2">
        <v>44</v>
      </c>
      <c r="E78" s="2">
        <f>VLOOKUP(B78,'Listado de precios'!$A$5:$C$184,3,0)</f>
        <v>600</v>
      </c>
      <c r="F78" s="2">
        <f t="shared" si="9"/>
        <v>26400</v>
      </c>
    </row>
    <row r="79" spans="1:6" x14ac:dyDescent="0.2">
      <c r="A79" s="2">
        <f t="shared" si="8"/>
        <v>5.0699999999999985</v>
      </c>
      <c r="B79" s="2" t="s">
        <v>30</v>
      </c>
      <c r="C79" s="2" t="s">
        <v>2</v>
      </c>
      <c r="D79" s="2">
        <v>8</v>
      </c>
      <c r="E79" s="2">
        <f>VLOOKUP(B79,'Listado de precios'!$A$5:$C$184,3,0)</f>
        <v>86580</v>
      </c>
      <c r="F79" s="2">
        <f t="shared" si="9"/>
        <v>692640</v>
      </c>
    </row>
    <row r="80" spans="1:6" x14ac:dyDescent="0.2">
      <c r="A80" s="2">
        <f t="shared" si="8"/>
        <v>5.0799999999999983</v>
      </c>
      <c r="B80" s="2" t="s">
        <v>54</v>
      </c>
      <c r="C80" s="2" t="s">
        <v>2</v>
      </c>
      <c r="D80" s="2">
        <f>D79</f>
        <v>8</v>
      </c>
      <c r="E80" s="2">
        <f>VLOOKUP(B80,'Listado de precios'!$A$5:$C$184,3,0)</f>
        <v>8560</v>
      </c>
      <c r="F80" s="2">
        <f t="shared" si="9"/>
        <v>68480</v>
      </c>
    </row>
    <row r="81" spans="1:6" x14ac:dyDescent="0.2">
      <c r="A81" s="2">
        <f t="shared" si="8"/>
        <v>5.0899999999999981</v>
      </c>
      <c r="B81" s="2" t="s">
        <v>27</v>
      </c>
      <c r="C81" s="2" t="s">
        <v>1</v>
      </c>
      <c r="D81" s="2">
        <v>136</v>
      </c>
      <c r="E81" s="2">
        <f>VLOOKUP(B81,'Listado de precios'!$A$5:$C$184,3,0)</f>
        <v>1076.0159999999998</v>
      </c>
      <c r="F81" s="2">
        <f t="shared" si="9"/>
        <v>146338.17599999998</v>
      </c>
    </row>
    <row r="82" spans="1:6" x14ac:dyDescent="0.2">
      <c r="A82" s="2">
        <f t="shared" si="8"/>
        <v>5.0999999999999979</v>
      </c>
      <c r="B82" s="2" t="s">
        <v>41</v>
      </c>
      <c r="C82" s="2" t="s">
        <v>2</v>
      </c>
      <c r="D82" s="2">
        <v>12</v>
      </c>
      <c r="E82" s="2">
        <f>VLOOKUP(B82,'Listado de precios'!$A$5:$C$184,3,0)</f>
        <v>1100</v>
      </c>
      <c r="F82" s="2">
        <f t="shared" si="9"/>
        <v>13200</v>
      </c>
    </row>
    <row r="83" spans="1:6" x14ac:dyDescent="0.2">
      <c r="E83" s="2" t="s">
        <v>87</v>
      </c>
      <c r="F83" s="2">
        <f>SUM(F73:F82)</f>
        <v>2610872.5760000004</v>
      </c>
    </row>
    <row r="85" spans="1:6" x14ac:dyDescent="0.2">
      <c r="A85" s="2" t="s">
        <v>10</v>
      </c>
      <c r="B85" s="2" t="s">
        <v>107</v>
      </c>
    </row>
    <row r="86" spans="1:6" x14ac:dyDescent="0.2">
      <c r="A86" s="2">
        <v>6</v>
      </c>
      <c r="B86" s="2" t="s">
        <v>15</v>
      </c>
    </row>
    <row r="87" spans="1:6" x14ac:dyDescent="0.2">
      <c r="A87" s="2">
        <f t="shared" ref="A87:A105" si="10">A86+0.01</f>
        <v>6.01</v>
      </c>
      <c r="B87" s="2" t="s">
        <v>49</v>
      </c>
      <c r="C87" s="2" t="s">
        <v>2</v>
      </c>
      <c r="D87" s="2">
        <v>8</v>
      </c>
      <c r="E87" s="2">
        <f>VLOOKUP(B87,'Listado de precios'!$A$5:$C$184,3,0)</f>
        <v>147889</v>
      </c>
      <c r="F87" s="2">
        <f t="shared" ref="F87:F105" si="11">D87*E87</f>
        <v>1183112</v>
      </c>
    </row>
    <row r="88" spans="1:6" x14ac:dyDescent="0.2">
      <c r="A88" s="2">
        <f t="shared" si="10"/>
        <v>6.02</v>
      </c>
      <c r="B88" s="2" t="s">
        <v>59</v>
      </c>
      <c r="C88" s="2" t="s">
        <v>2</v>
      </c>
      <c r="D88" s="2">
        <f>D87</f>
        <v>8</v>
      </c>
      <c r="E88" s="2">
        <f>VLOOKUP(B88,'Listado de precios'!$A$5:$C$184,3,0)</f>
        <v>8560</v>
      </c>
      <c r="F88" s="2">
        <f t="shared" si="11"/>
        <v>68480</v>
      </c>
    </row>
    <row r="89" spans="1:6" x14ac:dyDescent="0.2">
      <c r="A89" s="2">
        <f t="shared" si="10"/>
        <v>6.0299999999999994</v>
      </c>
      <c r="B89" s="2" t="s">
        <v>158</v>
      </c>
      <c r="C89" s="2" t="s">
        <v>2</v>
      </c>
      <c r="D89" s="2">
        <f>D87</f>
        <v>8</v>
      </c>
      <c r="E89" s="2">
        <f>VLOOKUP(B89,'Listado de precios'!$A$5:$C$184,3,0)</f>
        <v>760000</v>
      </c>
      <c r="F89" s="2">
        <f t="shared" si="11"/>
        <v>6080000</v>
      </c>
    </row>
    <row r="90" spans="1:6" x14ac:dyDescent="0.2">
      <c r="A90" s="2">
        <f t="shared" si="10"/>
        <v>6.0399999999999991</v>
      </c>
      <c r="B90" s="2" t="s">
        <v>78</v>
      </c>
      <c r="C90" s="2" t="s">
        <v>1</v>
      </c>
      <c r="D90" s="2">
        <v>540</v>
      </c>
      <c r="E90" s="2">
        <f>VLOOKUP(B90,'Listado de precios'!$A$5:$C$184,3,0)</f>
        <v>14675</v>
      </c>
      <c r="F90" s="2">
        <f t="shared" si="11"/>
        <v>7924500</v>
      </c>
    </row>
    <row r="91" spans="1:6" x14ac:dyDescent="0.2">
      <c r="A91" s="2">
        <f t="shared" si="10"/>
        <v>6.0499999999999989</v>
      </c>
      <c r="B91" s="2" t="s">
        <v>82</v>
      </c>
      <c r="C91" s="2" t="s">
        <v>1</v>
      </c>
      <c r="D91" s="2">
        <v>90</v>
      </c>
      <c r="E91" s="2">
        <f>VLOOKUP(B91,'Listado de precios'!$A$5:$C$184,3,0)</f>
        <v>25644</v>
      </c>
      <c r="F91" s="2">
        <f t="shared" si="11"/>
        <v>2307960</v>
      </c>
    </row>
    <row r="92" spans="1:6" x14ac:dyDescent="0.2">
      <c r="A92" s="2">
        <f t="shared" si="10"/>
        <v>6.0599999999999987</v>
      </c>
      <c r="B92" s="2" t="s">
        <v>130</v>
      </c>
      <c r="C92" s="2" t="s">
        <v>1</v>
      </c>
      <c r="D92" s="2">
        <v>12</v>
      </c>
      <c r="E92" s="2">
        <f>VLOOKUP(B92,'Listado de precios'!$A$5:$C$184,3,0)</f>
        <v>16940</v>
      </c>
      <c r="F92" s="2">
        <f t="shared" si="11"/>
        <v>203280</v>
      </c>
    </row>
    <row r="93" spans="1:6" x14ac:dyDescent="0.2">
      <c r="A93" s="2">
        <f t="shared" si="10"/>
        <v>6.0699999999999985</v>
      </c>
      <c r="B93" s="2" t="s">
        <v>128</v>
      </c>
      <c r="C93" s="2" t="s">
        <v>1</v>
      </c>
      <c r="D93" s="2">
        <f>D90+D91</f>
        <v>630</v>
      </c>
      <c r="E93" s="2">
        <f>VLOOKUP(B93,'Listado de precios'!$A$5:$C$184,3,0)</f>
        <v>6500</v>
      </c>
      <c r="F93" s="2">
        <f t="shared" si="11"/>
        <v>4095000</v>
      </c>
    </row>
    <row r="94" spans="1:6" x14ac:dyDescent="0.2">
      <c r="A94" s="2">
        <f t="shared" si="10"/>
        <v>6.0799999999999983</v>
      </c>
      <c r="B94" s="2" t="s">
        <v>51</v>
      </c>
      <c r="C94" s="2" t="s">
        <v>2</v>
      </c>
      <c r="D94" s="2">
        <f>D90</f>
        <v>540</v>
      </c>
      <c r="E94" s="2">
        <f>VLOOKUP(B94,'Listado de precios'!$A$5:$C$184,3,0)</f>
        <v>910</v>
      </c>
      <c r="F94" s="2">
        <f t="shared" si="11"/>
        <v>491400</v>
      </c>
    </row>
    <row r="95" spans="1:6" x14ac:dyDescent="0.2">
      <c r="A95" s="2">
        <f t="shared" si="10"/>
        <v>6.0899999999999981</v>
      </c>
      <c r="B95" s="2" t="s">
        <v>0</v>
      </c>
      <c r="C95" s="2" t="s">
        <v>1</v>
      </c>
      <c r="D95" s="2">
        <v>100</v>
      </c>
      <c r="E95" s="2">
        <f>VLOOKUP(B95,'Listado de precios'!$A$5:$C$184,3,0)</f>
        <v>600</v>
      </c>
      <c r="F95" s="2">
        <f t="shared" si="11"/>
        <v>60000</v>
      </c>
    </row>
    <row r="96" spans="1:6" x14ac:dyDescent="0.2">
      <c r="A96" s="2">
        <f t="shared" si="10"/>
        <v>6.0999999999999979</v>
      </c>
      <c r="B96" s="2" t="s">
        <v>22</v>
      </c>
      <c r="C96" s="2" t="s">
        <v>1</v>
      </c>
      <c r="D96" s="2">
        <v>692</v>
      </c>
      <c r="E96" s="2">
        <f>VLOOKUP(B96,'Listado de precios'!$A$5:$C$184,3,0)</f>
        <v>1076.0159999999998</v>
      </c>
      <c r="F96" s="2">
        <f t="shared" si="11"/>
        <v>744603.07199999993</v>
      </c>
    </row>
    <row r="97" spans="1:6" x14ac:dyDescent="0.2">
      <c r="A97" s="2">
        <f t="shared" si="10"/>
        <v>6.1099999999999977</v>
      </c>
      <c r="B97" s="2" t="s">
        <v>46</v>
      </c>
      <c r="C97" s="2" t="s">
        <v>2</v>
      </c>
      <c r="D97" s="2">
        <v>24</v>
      </c>
      <c r="E97" s="2">
        <f>VLOOKUP(B97,'Listado de precios'!$A$5:$C$184,3,0)</f>
        <v>22464.5949</v>
      </c>
      <c r="F97" s="2">
        <f t="shared" si="11"/>
        <v>539150.27760000003</v>
      </c>
    </row>
    <row r="98" spans="1:6" x14ac:dyDescent="0.2">
      <c r="A98" s="2">
        <f t="shared" si="10"/>
        <v>6.1199999999999974</v>
      </c>
      <c r="B98" s="2" t="s">
        <v>45</v>
      </c>
      <c r="C98" s="2" t="s">
        <v>2</v>
      </c>
      <c r="D98" s="2">
        <v>18</v>
      </c>
      <c r="E98" s="2">
        <f>VLOOKUP(B98,'Listado de precios'!$A$5:$C$184,3,0)</f>
        <v>8885.5175999999992</v>
      </c>
      <c r="F98" s="2">
        <f t="shared" si="11"/>
        <v>159939.31679999997</v>
      </c>
    </row>
    <row r="99" spans="1:6" x14ac:dyDescent="0.2">
      <c r="A99" s="2">
        <f t="shared" si="10"/>
        <v>6.1299999999999972</v>
      </c>
      <c r="B99" s="2" t="s">
        <v>44</v>
      </c>
      <c r="C99" s="2" t="s">
        <v>2</v>
      </c>
      <c r="D99" s="2">
        <v>8</v>
      </c>
      <c r="E99" s="2">
        <f>VLOOKUP(B99,'Listado de precios'!$A$5:$C$184,3,0)</f>
        <v>8455.5731999999989</v>
      </c>
      <c r="F99" s="2">
        <f t="shared" si="11"/>
        <v>67644.585599999991</v>
      </c>
    </row>
    <row r="100" spans="1:6" x14ac:dyDescent="0.2">
      <c r="A100" s="2">
        <f t="shared" si="10"/>
        <v>6.139999999999997</v>
      </c>
      <c r="B100" s="2" t="s">
        <v>43</v>
      </c>
      <c r="C100" s="2" t="s">
        <v>2</v>
      </c>
      <c r="D100" s="2">
        <v>9</v>
      </c>
      <c r="E100" s="2">
        <f>VLOOKUP(B100,'Listado de precios'!$A$5:$C$184,3,0)</f>
        <v>7201.5686999999989</v>
      </c>
      <c r="F100" s="2">
        <f t="shared" si="11"/>
        <v>64814.118299999987</v>
      </c>
    </row>
    <row r="101" spans="1:6" x14ac:dyDescent="0.2">
      <c r="A101" s="2">
        <f t="shared" si="10"/>
        <v>6.1499999999999968</v>
      </c>
      <c r="B101" s="2" t="s">
        <v>184</v>
      </c>
      <c r="C101" s="2" t="s">
        <v>2</v>
      </c>
      <c r="D101" s="2">
        <v>6</v>
      </c>
      <c r="E101" s="2">
        <f>VLOOKUP(B101,'Listado de precios'!$A$5:$C$184,3,0)</f>
        <v>378210</v>
      </c>
      <c r="F101" s="2">
        <f t="shared" si="11"/>
        <v>2269260</v>
      </c>
    </row>
    <row r="102" spans="1:6" x14ac:dyDescent="0.2">
      <c r="A102" s="2">
        <f t="shared" si="10"/>
        <v>6.1599999999999966</v>
      </c>
      <c r="B102" s="2" t="s">
        <v>183</v>
      </c>
      <c r="C102" s="2" t="s">
        <v>2</v>
      </c>
      <c r="D102" s="2">
        <f>D101</f>
        <v>6</v>
      </c>
      <c r="E102" s="2">
        <f>VLOOKUP(B102,'Listado de precios'!$A$5:$C$184,3,0)</f>
        <v>32000</v>
      </c>
      <c r="F102" s="2">
        <f t="shared" si="11"/>
        <v>192000</v>
      </c>
    </row>
    <row r="103" spans="1:6" x14ac:dyDescent="0.2">
      <c r="A103" s="2">
        <f t="shared" si="10"/>
        <v>6.1699999999999964</v>
      </c>
      <c r="B103" s="2" t="s">
        <v>33</v>
      </c>
      <c r="C103" s="2" t="s">
        <v>2</v>
      </c>
      <c r="D103" s="2">
        <v>3</v>
      </c>
      <c r="E103" s="2">
        <f>VLOOKUP(B103,'Listado de precios'!$A$5:$C$184,3,0)</f>
        <v>605136</v>
      </c>
      <c r="F103" s="2">
        <f t="shared" si="11"/>
        <v>1815408</v>
      </c>
    </row>
    <row r="104" spans="1:6" x14ac:dyDescent="0.2">
      <c r="A104" s="2">
        <f t="shared" si="10"/>
        <v>6.1799999999999962</v>
      </c>
      <c r="B104" s="2" t="s">
        <v>56</v>
      </c>
      <c r="C104" s="2" t="s">
        <v>2</v>
      </c>
      <c r="D104" s="2">
        <f>D103</f>
        <v>3</v>
      </c>
      <c r="E104" s="2">
        <f>VLOOKUP(B104,'Listado de precios'!$A$5:$C$184,3,0)</f>
        <v>32100</v>
      </c>
      <c r="F104" s="2">
        <f t="shared" si="11"/>
        <v>96300</v>
      </c>
    </row>
    <row r="105" spans="1:6" x14ac:dyDescent="0.2">
      <c r="A105" s="2">
        <f t="shared" si="10"/>
        <v>6.1899999999999959</v>
      </c>
      <c r="B105" s="2" t="s">
        <v>170</v>
      </c>
      <c r="C105" s="2" t="s">
        <v>2</v>
      </c>
      <c r="D105" s="2">
        <v>1</v>
      </c>
      <c r="E105" s="2">
        <f>VLOOKUP(B105,'Listado de precios'!$A$5:$C$184,3,0)</f>
        <v>3200000</v>
      </c>
      <c r="F105" s="2">
        <f t="shared" si="11"/>
        <v>3200000</v>
      </c>
    </row>
    <row r="106" spans="1:6" x14ac:dyDescent="0.2">
      <c r="E106" s="2" t="s">
        <v>87</v>
      </c>
      <c r="F106" s="2">
        <f>SUM(F87:F105)</f>
        <v>31562851.370299999</v>
      </c>
    </row>
    <row r="108" spans="1:6" x14ac:dyDescent="0.2">
      <c r="A108" s="2" t="s">
        <v>10</v>
      </c>
      <c r="B108" s="2" t="s">
        <v>108</v>
      </c>
    </row>
    <row r="109" spans="1:6" x14ac:dyDescent="0.2">
      <c r="A109" s="2">
        <v>7</v>
      </c>
      <c r="B109" s="2" t="s">
        <v>15</v>
      </c>
    </row>
    <row r="110" spans="1:6" x14ac:dyDescent="0.2">
      <c r="A110" s="2">
        <f t="shared" ref="A110:A119" si="12">A109+0.01</f>
        <v>7.01</v>
      </c>
      <c r="B110" s="2" t="s">
        <v>153</v>
      </c>
      <c r="C110" s="2" t="s">
        <v>2</v>
      </c>
      <c r="D110" s="2">
        <v>1</v>
      </c>
      <c r="E110" s="2">
        <f>VLOOKUP(B110,'Listado de precios'!$A$5:$C$184,3,0)</f>
        <v>54900</v>
      </c>
      <c r="F110" s="2">
        <f t="shared" ref="F110:F119" si="13">E110*D110</f>
        <v>54900</v>
      </c>
    </row>
    <row r="111" spans="1:6" x14ac:dyDescent="0.2">
      <c r="A111" s="2">
        <f t="shared" si="12"/>
        <v>7.02</v>
      </c>
      <c r="B111" s="2" t="s">
        <v>186</v>
      </c>
      <c r="C111" s="2" t="s">
        <v>2</v>
      </c>
      <c r="D111" s="2">
        <v>1</v>
      </c>
      <c r="E111" s="2">
        <f>VLOOKUP(B111,'Listado de precios'!$A$5:$C$184,3,0)</f>
        <v>393800</v>
      </c>
      <c r="F111" s="2">
        <f t="shared" si="13"/>
        <v>393800</v>
      </c>
    </row>
    <row r="112" spans="1:6" x14ac:dyDescent="0.2">
      <c r="A112" s="2">
        <f t="shared" si="12"/>
        <v>7.0299999999999994</v>
      </c>
      <c r="B112" s="2" t="s">
        <v>185</v>
      </c>
      <c r="C112" s="2" t="s">
        <v>2</v>
      </c>
      <c r="D112" s="2">
        <v>9</v>
      </c>
      <c r="E112" s="2">
        <f>VLOOKUP(B112,'Listado de precios'!$A$5:$C$184,3,0)</f>
        <v>469984</v>
      </c>
      <c r="F112" s="2">
        <f t="shared" si="13"/>
        <v>4229856</v>
      </c>
    </row>
    <row r="113" spans="1:6" x14ac:dyDescent="0.2">
      <c r="A113" s="2">
        <f t="shared" si="12"/>
        <v>7.0399999999999991</v>
      </c>
      <c r="B113" s="2" t="s">
        <v>179</v>
      </c>
      <c r="C113" s="2" t="s">
        <v>2</v>
      </c>
      <c r="D113" s="2">
        <v>400</v>
      </c>
      <c r="E113" s="2">
        <f>VLOOKUP(B113,'Listado de precios'!$A$5:$C$184,3,0)</f>
        <v>21850</v>
      </c>
      <c r="F113" s="2">
        <f t="shared" si="13"/>
        <v>8740000</v>
      </c>
    </row>
    <row r="114" spans="1:6" x14ac:dyDescent="0.2">
      <c r="A114" s="2">
        <f t="shared" si="12"/>
        <v>7.0499999999999989</v>
      </c>
      <c r="B114" s="2" t="s">
        <v>201</v>
      </c>
      <c r="C114" s="2" t="s">
        <v>2</v>
      </c>
      <c r="D114" s="2">
        <v>1</v>
      </c>
      <c r="E114" s="2">
        <f>VLOOKUP(B114,'Listado de precios'!$A$5:$C$184,3,0)</f>
        <v>45000</v>
      </c>
      <c r="F114" s="2">
        <f t="shared" si="13"/>
        <v>45000</v>
      </c>
    </row>
    <row r="115" spans="1:6" x14ac:dyDescent="0.2">
      <c r="A115" s="2">
        <f t="shared" si="12"/>
        <v>7.0599999999999987</v>
      </c>
      <c r="B115" s="2" t="s">
        <v>178</v>
      </c>
      <c r="C115" s="2" t="s">
        <v>2</v>
      </c>
      <c r="D115" s="2">
        <f>D113</f>
        <v>400</v>
      </c>
      <c r="E115" s="2">
        <f>VLOOKUP(B115,'Listado de precios'!$A$5:$C$184,3,0)</f>
        <v>6000</v>
      </c>
      <c r="F115" s="2">
        <f t="shared" si="13"/>
        <v>2400000</v>
      </c>
    </row>
    <row r="116" spans="1:6" x14ac:dyDescent="0.2">
      <c r="A116" s="2">
        <f t="shared" si="12"/>
        <v>7.0699999999999985</v>
      </c>
      <c r="B116" s="2" t="s">
        <v>123</v>
      </c>
      <c r="C116" s="2" t="s">
        <v>2</v>
      </c>
      <c r="D116" s="2">
        <v>1</v>
      </c>
      <c r="E116" s="2">
        <f>VLOOKUP(B116,'Listado de precios'!$A$5:$C$184,3,0)</f>
        <v>90000</v>
      </c>
      <c r="F116" s="2">
        <f t="shared" si="13"/>
        <v>90000</v>
      </c>
    </row>
    <row r="117" spans="1:6" x14ac:dyDescent="0.2">
      <c r="A117" s="2">
        <f t="shared" si="12"/>
        <v>7.0799999999999983</v>
      </c>
      <c r="B117" s="2" t="s">
        <v>73</v>
      </c>
      <c r="C117" s="2" t="s">
        <v>2</v>
      </c>
      <c r="D117" s="2">
        <v>12</v>
      </c>
      <c r="E117" s="2">
        <f>VLOOKUP(B117,'Listado de precios'!$A$5:$C$184,3,0)</f>
        <v>11996</v>
      </c>
      <c r="F117" s="2">
        <f t="shared" si="13"/>
        <v>143952</v>
      </c>
    </row>
    <row r="118" spans="1:6" x14ac:dyDescent="0.2">
      <c r="A118" s="2">
        <f t="shared" si="12"/>
        <v>7.0899999999999981</v>
      </c>
      <c r="B118" s="2" t="s">
        <v>20</v>
      </c>
      <c r="C118" s="2" t="s">
        <v>1</v>
      </c>
      <c r="D118" s="2">
        <v>8</v>
      </c>
      <c r="E118" s="2">
        <f>VLOOKUP(B118,'Listado de precios'!$A$5:$C$184,3,0)</f>
        <v>69389</v>
      </c>
      <c r="F118" s="2">
        <f t="shared" si="13"/>
        <v>555112</v>
      </c>
    </row>
    <row r="119" spans="1:6" x14ac:dyDescent="0.2">
      <c r="A119" s="2">
        <f t="shared" si="12"/>
        <v>7.0999999999999979</v>
      </c>
      <c r="B119" s="2" t="s">
        <v>126</v>
      </c>
      <c r="C119" s="2" t="s">
        <v>2</v>
      </c>
      <c r="D119" s="2">
        <v>1</v>
      </c>
      <c r="E119" s="2">
        <f>VLOOKUP(B119,'Listado de precios'!$A$5:$C$184,3,0)</f>
        <v>642000</v>
      </c>
      <c r="F119" s="2">
        <f t="shared" si="13"/>
        <v>642000</v>
      </c>
    </row>
    <row r="120" spans="1:6" x14ac:dyDescent="0.2">
      <c r="E120" s="2" t="s">
        <v>87</v>
      </c>
      <c r="F120" s="2">
        <f>SUM(F110:F119)</f>
        <v>17294620</v>
      </c>
    </row>
    <row r="122" spans="1:6" x14ac:dyDescent="0.2">
      <c r="A122" s="2" t="s">
        <v>10</v>
      </c>
      <c r="B122" s="2" t="s">
        <v>109</v>
      </c>
    </row>
    <row r="123" spans="1:6" x14ac:dyDescent="0.2">
      <c r="A123" s="2">
        <v>8</v>
      </c>
      <c r="B123" s="2" t="s">
        <v>15</v>
      </c>
    </row>
    <row r="124" spans="1:6" x14ac:dyDescent="0.2">
      <c r="A124" s="2">
        <f t="shared" ref="A124:A141" si="14">A123+0.01</f>
        <v>8.01</v>
      </c>
      <c r="B124" s="2" t="s">
        <v>76</v>
      </c>
      <c r="C124" s="2" t="s">
        <v>2</v>
      </c>
      <c r="D124" s="2">
        <v>1</v>
      </c>
      <c r="E124" s="2">
        <f>VLOOKUP(B124,'Listado de precios'!$A$5:$C$184,3,0)</f>
        <v>522095.81640000001</v>
      </c>
      <c r="F124" s="2">
        <f t="shared" ref="F124:F141" si="15">E124*D124</f>
        <v>522095.81640000001</v>
      </c>
    </row>
    <row r="125" spans="1:6" x14ac:dyDescent="0.2">
      <c r="A125" s="2">
        <f t="shared" si="14"/>
        <v>8.02</v>
      </c>
      <c r="B125" s="2" t="s">
        <v>17</v>
      </c>
      <c r="C125" s="2" t="s">
        <v>2</v>
      </c>
      <c r="D125" s="2">
        <v>1</v>
      </c>
      <c r="E125" s="2">
        <f>VLOOKUP(B125,'Listado de precios'!$A$5:$C$184,3,0)</f>
        <v>180000</v>
      </c>
      <c r="F125" s="2">
        <f t="shared" si="15"/>
        <v>180000</v>
      </c>
    </row>
    <row r="126" spans="1:6" x14ac:dyDescent="0.2">
      <c r="A126" s="2">
        <f t="shared" si="14"/>
        <v>8.0299999999999994</v>
      </c>
      <c r="B126" s="2" t="s">
        <v>14</v>
      </c>
      <c r="C126" s="2" t="s">
        <v>2</v>
      </c>
      <c r="D126" s="2">
        <v>1</v>
      </c>
      <c r="E126" s="2">
        <f>VLOOKUP(B126,'Listado de precios'!$A$5:$C$184,3,0)</f>
        <v>65244.062700000002</v>
      </c>
      <c r="F126" s="2">
        <f t="shared" si="15"/>
        <v>65244.062700000002</v>
      </c>
    </row>
    <row r="127" spans="1:6" x14ac:dyDescent="0.2">
      <c r="A127" s="2">
        <f t="shared" si="14"/>
        <v>8.0399999999999991</v>
      </c>
      <c r="B127" s="2" t="s">
        <v>65</v>
      </c>
      <c r="C127" s="2" t="s">
        <v>2</v>
      </c>
      <c r="D127" s="2">
        <v>2</v>
      </c>
      <c r="E127" s="2">
        <f>VLOOKUP(B127,'Listado de precios'!$A$5:$C$184,3,0)</f>
        <v>383500</v>
      </c>
      <c r="F127" s="2">
        <f t="shared" si="15"/>
        <v>767000</v>
      </c>
    </row>
    <row r="128" spans="1:6" x14ac:dyDescent="0.2">
      <c r="A128" s="2">
        <f t="shared" si="14"/>
        <v>8.0499999999999989</v>
      </c>
      <c r="B128" s="2" t="s">
        <v>72</v>
      </c>
      <c r="C128" s="2" t="s">
        <v>2</v>
      </c>
      <c r="D128" s="2">
        <v>1</v>
      </c>
      <c r="E128" s="2">
        <f>VLOOKUP(B128,'Listado de precios'!$A$5:$C$184,3,0)</f>
        <v>229984.4253</v>
      </c>
      <c r="F128" s="2">
        <f t="shared" si="15"/>
        <v>229984.4253</v>
      </c>
    </row>
    <row r="129" spans="1:6" x14ac:dyDescent="0.2">
      <c r="A129" s="2">
        <f t="shared" si="14"/>
        <v>8.0599999999999987</v>
      </c>
      <c r="B129" s="2" t="s">
        <v>67</v>
      </c>
      <c r="C129" s="2" t="s">
        <v>2</v>
      </c>
      <c r="D129" s="2">
        <v>12</v>
      </c>
      <c r="E129" s="2">
        <f>VLOOKUP(B129,'Listado de precios'!$A$5:$C$184,3,0)</f>
        <v>6055.0502999999999</v>
      </c>
      <c r="F129" s="2">
        <f t="shared" si="15"/>
        <v>72660.603600000002</v>
      </c>
    </row>
    <row r="130" spans="1:6" x14ac:dyDescent="0.2">
      <c r="A130" s="2">
        <f t="shared" si="14"/>
        <v>8.0699999999999985</v>
      </c>
      <c r="B130" s="2" t="s">
        <v>36</v>
      </c>
      <c r="C130" s="2" t="s">
        <v>2</v>
      </c>
      <c r="D130" s="2">
        <v>1</v>
      </c>
      <c r="E130" s="2">
        <f>VLOOKUP(B130,'Listado de precios'!$A$5:$C$184,3,0)</f>
        <v>2400.5229000000004</v>
      </c>
      <c r="F130" s="2">
        <f t="shared" si="15"/>
        <v>2400.5229000000004</v>
      </c>
    </row>
    <row r="131" spans="1:6" x14ac:dyDescent="0.2">
      <c r="A131" s="2">
        <f t="shared" si="14"/>
        <v>8.0799999999999983</v>
      </c>
      <c r="B131" s="2" t="s">
        <v>47</v>
      </c>
      <c r="C131" s="2" t="s">
        <v>2</v>
      </c>
      <c r="D131" s="2">
        <v>1</v>
      </c>
      <c r="E131" s="2">
        <f>VLOOKUP(B131,'Listado de precios'!$A$5:$C$184,3,0)</f>
        <v>635242.85100000002</v>
      </c>
      <c r="F131" s="2">
        <f t="shared" si="15"/>
        <v>635242.85100000002</v>
      </c>
    </row>
    <row r="132" spans="1:6" x14ac:dyDescent="0.2">
      <c r="A132" s="2">
        <f t="shared" si="14"/>
        <v>8.0899999999999981</v>
      </c>
      <c r="B132" s="2" t="s">
        <v>7</v>
      </c>
      <c r="C132" s="2" t="s">
        <v>2</v>
      </c>
      <c r="D132" s="2">
        <v>6</v>
      </c>
      <c r="E132" s="2">
        <f>VLOOKUP(B132,'Listado de precios'!$A$5:$C$184,3,0)</f>
        <v>245820.7107</v>
      </c>
      <c r="F132" s="2">
        <f t="shared" si="15"/>
        <v>1474924.2642000001</v>
      </c>
    </row>
    <row r="133" spans="1:6" x14ac:dyDescent="0.2">
      <c r="A133" s="2">
        <f t="shared" si="14"/>
        <v>8.0999999999999979</v>
      </c>
      <c r="B133" s="2" t="s">
        <v>13</v>
      </c>
      <c r="C133" s="2" t="s">
        <v>2</v>
      </c>
      <c r="D133" s="2">
        <v>1</v>
      </c>
      <c r="E133" s="2">
        <f>VLOOKUP(B133,'Listado de precios'!$A$5:$C$184,3,0)</f>
        <v>198455.16930000004</v>
      </c>
      <c r="F133" s="2">
        <f t="shared" si="15"/>
        <v>198455.16930000004</v>
      </c>
    </row>
    <row r="134" spans="1:6" x14ac:dyDescent="0.2">
      <c r="A134" s="2">
        <f t="shared" si="14"/>
        <v>8.1099999999999977</v>
      </c>
      <c r="B134" s="2" t="s">
        <v>153</v>
      </c>
      <c r="C134" s="2" t="s">
        <v>2</v>
      </c>
      <c r="D134" s="2">
        <v>1</v>
      </c>
      <c r="E134" s="2">
        <f>VLOOKUP(B134,'Listado de precios'!$A$5:$C$184,3,0)</f>
        <v>54900</v>
      </c>
      <c r="F134" s="2">
        <f t="shared" si="15"/>
        <v>54900</v>
      </c>
    </row>
    <row r="135" spans="1:6" x14ac:dyDescent="0.2">
      <c r="A135" s="2">
        <f t="shared" si="14"/>
        <v>8.1199999999999974</v>
      </c>
      <c r="B135" s="2" t="s">
        <v>66</v>
      </c>
      <c r="C135" s="2" t="s">
        <v>2</v>
      </c>
      <c r="D135" s="2">
        <v>2</v>
      </c>
      <c r="E135" s="2">
        <f>VLOOKUP(B135,'Listado de precios'!$A$5:$C$184,3,0)</f>
        <v>193474.98</v>
      </c>
      <c r="F135" s="2">
        <f t="shared" si="15"/>
        <v>386949.96</v>
      </c>
    </row>
    <row r="136" spans="1:6" x14ac:dyDescent="0.2">
      <c r="A136" s="2">
        <f t="shared" si="14"/>
        <v>8.1299999999999972</v>
      </c>
      <c r="B136" s="2" t="s">
        <v>23</v>
      </c>
      <c r="C136" s="2" t="s">
        <v>1</v>
      </c>
      <c r="D136" s="2">
        <v>10</v>
      </c>
      <c r="E136" s="2">
        <f>VLOOKUP(B136,'Listado de precios'!$A$5:$C$184,3,0)</f>
        <v>4126</v>
      </c>
      <c r="F136" s="2">
        <f t="shared" si="15"/>
        <v>41260</v>
      </c>
    </row>
    <row r="137" spans="1:6" x14ac:dyDescent="0.2">
      <c r="A137" s="2">
        <f t="shared" si="14"/>
        <v>8.139999999999997</v>
      </c>
      <c r="B137" s="2" t="s">
        <v>81</v>
      </c>
      <c r="C137" s="2" t="s">
        <v>1</v>
      </c>
      <c r="D137" s="2">
        <v>2</v>
      </c>
      <c r="E137" s="2">
        <f>VLOOKUP(B137,'Listado de precios'!$A$5:$C$184,3,0)</f>
        <v>20711</v>
      </c>
      <c r="F137" s="2">
        <f t="shared" si="15"/>
        <v>41422</v>
      </c>
    </row>
    <row r="138" spans="1:6" x14ac:dyDescent="0.2">
      <c r="A138" s="2">
        <f t="shared" si="14"/>
        <v>8.1499999999999968</v>
      </c>
      <c r="B138" s="2" t="s">
        <v>73</v>
      </c>
      <c r="C138" s="2" t="s">
        <v>2</v>
      </c>
      <c r="D138" s="2">
        <v>12</v>
      </c>
      <c r="E138" s="2">
        <f>VLOOKUP(B138,'Listado de precios'!$A$5:$C$184,3,0)</f>
        <v>11996</v>
      </c>
      <c r="F138" s="2">
        <f t="shared" si="15"/>
        <v>143952</v>
      </c>
    </row>
    <row r="139" spans="1:6" x14ac:dyDescent="0.2">
      <c r="A139" s="2">
        <f t="shared" si="14"/>
        <v>8.1599999999999966</v>
      </c>
      <c r="B139" s="2" t="s">
        <v>20</v>
      </c>
      <c r="C139" s="2" t="s">
        <v>1</v>
      </c>
      <c r="D139" s="2">
        <v>8</v>
      </c>
      <c r="E139" s="2">
        <f>VLOOKUP(B139,'Listado de precios'!$A$5:$C$184,3,0)</f>
        <v>69389</v>
      </c>
      <c r="F139" s="2">
        <f t="shared" si="15"/>
        <v>555112</v>
      </c>
    </row>
    <row r="140" spans="1:6" x14ac:dyDescent="0.2">
      <c r="A140" s="2">
        <f t="shared" si="14"/>
        <v>8.1699999999999964</v>
      </c>
      <c r="B140" s="2" t="s">
        <v>124</v>
      </c>
      <c r="C140" s="2" t="s">
        <v>2</v>
      </c>
      <c r="D140" s="2">
        <v>1</v>
      </c>
      <c r="E140" s="2">
        <f>VLOOKUP(B140,'Listado de precios'!$A$5:$C$184,3,0)</f>
        <v>160500</v>
      </c>
      <c r="F140" s="2">
        <f t="shared" si="15"/>
        <v>160500</v>
      </c>
    </row>
    <row r="141" spans="1:6" x14ac:dyDescent="0.2">
      <c r="A141" s="2">
        <f t="shared" si="14"/>
        <v>8.1799999999999962</v>
      </c>
      <c r="B141" s="2" t="s">
        <v>125</v>
      </c>
      <c r="C141" s="2" t="s">
        <v>2</v>
      </c>
      <c r="D141" s="2">
        <v>1</v>
      </c>
      <c r="E141" s="2">
        <f>VLOOKUP(B141,'Listado de precios'!$A$5:$C$184,3,0)</f>
        <v>1070000</v>
      </c>
      <c r="F141" s="2">
        <f t="shared" si="15"/>
        <v>1070000</v>
      </c>
    </row>
    <row r="142" spans="1:6" x14ac:dyDescent="0.2">
      <c r="E142" s="2" t="s">
        <v>87</v>
      </c>
      <c r="F142" s="2">
        <f>SUM(F124:F141)</f>
        <v>6602103.6754000001</v>
      </c>
    </row>
    <row r="144" spans="1:6" x14ac:dyDescent="0.2">
      <c r="A144" s="2" t="s">
        <v>10</v>
      </c>
      <c r="B144" s="2" t="s">
        <v>144</v>
      </c>
    </row>
    <row r="145" spans="1:6" x14ac:dyDescent="0.2">
      <c r="A145" s="2">
        <v>9</v>
      </c>
      <c r="B145" s="2" t="s">
        <v>15</v>
      </c>
    </row>
    <row r="146" spans="1:6" x14ac:dyDescent="0.2">
      <c r="A146" s="2">
        <f t="shared" ref="A146:A155" si="16">A145+0.01</f>
        <v>9.01</v>
      </c>
      <c r="B146" s="2" t="s">
        <v>84</v>
      </c>
      <c r="C146" s="2" t="s">
        <v>1</v>
      </c>
      <c r="D146" s="2">
        <v>66.2</v>
      </c>
      <c r="E146" s="2">
        <f>VLOOKUP(B146,'Listado de precios'!$A$5:$C$184,3,0)</f>
        <v>16830</v>
      </c>
      <c r="F146" s="2">
        <f t="shared" ref="F146:F155" si="17">D146*E146</f>
        <v>1114146</v>
      </c>
    </row>
    <row r="147" spans="1:6" x14ac:dyDescent="0.2">
      <c r="A147" s="2">
        <f t="shared" si="16"/>
        <v>9.02</v>
      </c>
      <c r="B147" s="2" t="s">
        <v>83</v>
      </c>
      <c r="C147" s="2" t="s">
        <v>1</v>
      </c>
      <c r="D147" s="2">
        <v>106.4</v>
      </c>
      <c r="E147" s="2">
        <f>VLOOKUP(B147,'Listado de precios'!$A$5:$C$184,3,0)</f>
        <v>10820</v>
      </c>
      <c r="F147" s="2">
        <f t="shared" si="17"/>
        <v>1151248</v>
      </c>
    </row>
    <row r="148" spans="1:6" x14ac:dyDescent="0.2">
      <c r="A148" s="2">
        <f t="shared" si="16"/>
        <v>9.0299999999999994</v>
      </c>
      <c r="B148" s="2" t="s">
        <v>133</v>
      </c>
      <c r="C148" s="2" t="s">
        <v>1</v>
      </c>
      <c r="D148" s="2">
        <f>D146</f>
        <v>66.2</v>
      </c>
      <c r="E148" s="2">
        <f>VLOOKUP(B148,'Listado de precios'!$A$5:$C$184,3,0)</f>
        <v>6500</v>
      </c>
      <c r="F148" s="2">
        <f t="shared" si="17"/>
        <v>430300</v>
      </c>
    </row>
    <row r="149" spans="1:6" x14ac:dyDescent="0.2">
      <c r="A149" s="2">
        <f t="shared" si="16"/>
        <v>9.0399999999999991</v>
      </c>
      <c r="B149" s="2" t="s">
        <v>171</v>
      </c>
      <c r="C149" s="2" t="s">
        <v>1</v>
      </c>
      <c r="D149" s="2">
        <f>D147</f>
        <v>106.4</v>
      </c>
      <c r="E149" s="2">
        <f>VLOOKUP(B149,'Listado de precios'!$A$5:$C$184,3,0)</f>
        <v>2889</v>
      </c>
      <c r="F149" s="2">
        <f t="shared" si="17"/>
        <v>307389.60000000003</v>
      </c>
    </row>
    <row r="150" spans="1:6" x14ac:dyDescent="0.2">
      <c r="A150" s="2">
        <f t="shared" si="16"/>
        <v>9.0499999999999989</v>
      </c>
      <c r="B150" s="2" t="s">
        <v>184</v>
      </c>
      <c r="C150" s="2" t="s">
        <v>2</v>
      </c>
      <c r="D150" s="2">
        <v>4</v>
      </c>
      <c r="E150" s="2">
        <f>VLOOKUP(B150,'Listado de precios'!$A$5:$C$184,3,0)</f>
        <v>378210</v>
      </c>
      <c r="F150" s="2">
        <f t="shared" si="17"/>
        <v>1512840</v>
      </c>
    </row>
    <row r="151" spans="1:6" x14ac:dyDescent="0.2">
      <c r="A151" s="2">
        <f t="shared" si="16"/>
        <v>9.0599999999999987</v>
      </c>
      <c r="B151" s="2" t="s">
        <v>183</v>
      </c>
      <c r="C151" s="2" t="s">
        <v>2</v>
      </c>
      <c r="D151" s="2">
        <f>D150</f>
        <v>4</v>
      </c>
      <c r="E151" s="2">
        <f>VLOOKUP(B151,'Listado de precios'!$A$5:$C$184,3,0)</f>
        <v>32000</v>
      </c>
      <c r="F151" s="2">
        <f t="shared" si="17"/>
        <v>128000</v>
      </c>
    </row>
    <row r="152" spans="1:6" x14ac:dyDescent="0.2">
      <c r="A152" s="2">
        <f t="shared" si="16"/>
        <v>9.0699999999999985</v>
      </c>
      <c r="B152" s="2" t="s">
        <v>35</v>
      </c>
      <c r="C152" s="2" t="s">
        <v>2</v>
      </c>
      <c r="D152" s="2">
        <v>2</v>
      </c>
      <c r="E152" s="2">
        <f>VLOOKUP(B152,'Listado de precios'!$A$5:$C$184,3,0)</f>
        <v>378210</v>
      </c>
      <c r="F152" s="2">
        <f t="shared" si="17"/>
        <v>756420</v>
      </c>
    </row>
    <row r="153" spans="1:6" x14ac:dyDescent="0.2">
      <c r="A153" s="2">
        <f t="shared" si="16"/>
        <v>9.0799999999999983</v>
      </c>
      <c r="B153" s="2" t="s">
        <v>58</v>
      </c>
      <c r="C153" s="2" t="s">
        <v>2</v>
      </c>
      <c r="D153" s="2">
        <f>D152</f>
        <v>2</v>
      </c>
      <c r="E153" s="2">
        <f>VLOOKUP(B153,'Listado de precios'!$A$5:$C$184,3,0)</f>
        <v>40881</v>
      </c>
      <c r="F153" s="2">
        <f t="shared" si="17"/>
        <v>81762</v>
      </c>
    </row>
    <row r="154" spans="1:6" x14ac:dyDescent="0.2">
      <c r="A154" s="2">
        <f t="shared" si="16"/>
        <v>9.0899999999999981</v>
      </c>
      <c r="B154" s="2" t="s">
        <v>37</v>
      </c>
      <c r="C154" s="2" t="s">
        <v>38</v>
      </c>
      <c r="D154" s="2">
        <f>0.00339*30</f>
        <v>0.1017</v>
      </c>
      <c r="E154" s="2">
        <f>VLOOKUP(B154,'Listado de precios'!$A$5:$C$184,3,0)</f>
        <v>56900</v>
      </c>
      <c r="F154" s="2">
        <f t="shared" si="17"/>
        <v>5786.73</v>
      </c>
    </row>
    <row r="155" spans="1:6" x14ac:dyDescent="0.2">
      <c r="A155" s="2">
        <f t="shared" si="16"/>
        <v>9.0999999999999979</v>
      </c>
      <c r="B155" s="2" t="s">
        <v>53</v>
      </c>
      <c r="C155" s="2" t="s">
        <v>2</v>
      </c>
      <c r="D155" s="2">
        <f>0.01*30</f>
        <v>0.3</v>
      </c>
      <c r="E155" s="2">
        <f>VLOOKUP(B155,'Listado de precios'!$A$5:$C$184,3,0)</f>
        <v>27900</v>
      </c>
      <c r="F155" s="2">
        <f t="shared" si="17"/>
        <v>8370</v>
      </c>
    </row>
    <row r="156" spans="1:6" x14ac:dyDescent="0.2">
      <c r="E156" s="2" t="s">
        <v>87</v>
      </c>
      <c r="F156" s="2">
        <f>SUM(F146:F155)</f>
        <v>5496262.3300000001</v>
      </c>
    </row>
    <row r="158" spans="1:6" x14ac:dyDescent="0.2">
      <c r="A158" s="2" t="s">
        <v>10</v>
      </c>
      <c r="B158" s="2" t="s">
        <v>175</v>
      </c>
    </row>
    <row r="159" spans="1:6" x14ac:dyDescent="0.2">
      <c r="A159" s="2">
        <v>10</v>
      </c>
      <c r="B159" s="2" t="s">
        <v>15</v>
      </c>
    </row>
    <row r="160" spans="1:6" x14ac:dyDescent="0.2">
      <c r="A160" s="2">
        <f t="shared" ref="A160:A188" si="18">A159+0.01</f>
        <v>10.01</v>
      </c>
      <c r="B160" s="2" t="s">
        <v>79</v>
      </c>
      <c r="C160" s="2" t="s">
        <v>1</v>
      </c>
      <c r="D160" s="2">
        <v>12</v>
      </c>
      <c r="E160" s="2">
        <f>VLOOKUP(B160,'Listado de precios'!$A$5:$C$184,3,0)</f>
        <v>4659</v>
      </c>
      <c r="F160" s="2">
        <f t="shared" ref="F160:F188" si="19">D160*E160</f>
        <v>55908</v>
      </c>
    </row>
    <row r="161" spans="1:6" x14ac:dyDescent="0.2">
      <c r="A161" s="2">
        <f t="shared" si="18"/>
        <v>10.02</v>
      </c>
      <c r="B161" s="2" t="s">
        <v>129</v>
      </c>
      <c r="C161" s="2" t="s">
        <v>2</v>
      </c>
      <c r="D161" s="2">
        <f>D160</f>
        <v>12</v>
      </c>
      <c r="E161" s="2">
        <f>VLOOKUP(B161,'Listado de precios'!$A$5:$C$184,3,0)</f>
        <v>2167</v>
      </c>
      <c r="F161" s="2">
        <f t="shared" si="19"/>
        <v>26004</v>
      </c>
    </row>
    <row r="162" spans="1:6" x14ac:dyDescent="0.2">
      <c r="A162" s="2">
        <f t="shared" si="18"/>
        <v>10.029999999999999</v>
      </c>
      <c r="B162" s="2" t="s">
        <v>52</v>
      </c>
      <c r="C162" s="2" t="s">
        <v>2</v>
      </c>
      <c r="D162" s="2">
        <v>12</v>
      </c>
      <c r="E162" s="2">
        <f>VLOOKUP(B162,'Listado de precios'!$A$5:$C$184,3,0)</f>
        <v>165</v>
      </c>
      <c r="F162" s="2">
        <f t="shared" si="19"/>
        <v>1980</v>
      </c>
    </row>
    <row r="163" spans="1:6" x14ac:dyDescent="0.2">
      <c r="A163" s="2">
        <f t="shared" si="18"/>
        <v>10.039999999999999</v>
      </c>
      <c r="B163" s="2" t="s">
        <v>0</v>
      </c>
      <c r="C163" s="2" t="s">
        <v>1</v>
      </c>
      <c r="D163" s="2">
        <v>8.5</v>
      </c>
      <c r="E163" s="2">
        <f>VLOOKUP(B163,'Listado de precios'!$A$5:$C$184,3,0)</f>
        <v>600</v>
      </c>
      <c r="F163" s="2">
        <f t="shared" si="19"/>
        <v>5100</v>
      </c>
    </row>
    <row r="164" spans="1:6" x14ac:dyDescent="0.2">
      <c r="A164" s="2">
        <f t="shared" si="18"/>
        <v>10.049999999999999</v>
      </c>
      <c r="B164" s="2" t="s">
        <v>150</v>
      </c>
      <c r="C164" s="2" t="s">
        <v>1</v>
      </c>
      <c r="D164" s="2">
        <v>15</v>
      </c>
      <c r="E164" s="2">
        <f>VLOOKUP(B164,'Listado de precios'!$A$5:$C$184,3,0)</f>
        <v>880</v>
      </c>
      <c r="F164" s="2">
        <f t="shared" si="19"/>
        <v>13200</v>
      </c>
    </row>
    <row r="165" spans="1:6" x14ac:dyDescent="0.2">
      <c r="A165" s="2">
        <f t="shared" si="18"/>
        <v>10.059999999999999</v>
      </c>
      <c r="B165" s="2" t="s">
        <v>131</v>
      </c>
      <c r="C165" s="2" t="s">
        <v>1</v>
      </c>
      <c r="D165" s="2">
        <f>D164</f>
        <v>15</v>
      </c>
      <c r="E165" s="2">
        <f>VLOOKUP(B165,'Listado de precios'!$A$5:$C$184,3,0)</f>
        <v>2167</v>
      </c>
      <c r="F165" s="2">
        <f t="shared" si="19"/>
        <v>32505</v>
      </c>
    </row>
    <row r="166" spans="1:6" x14ac:dyDescent="0.2">
      <c r="A166" s="2">
        <f t="shared" si="18"/>
        <v>10.069999999999999</v>
      </c>
      <c r="B166" s="2" t="s">
        <v>32</v>
      </c>
      <c r="C166" s="2" t="s">
        <v>2</v>
      </c>
      <c r="D166" s="2">
        <v>1</v>
      </c>
      <c r="E166" s="2">
        <f>VLOOKUP(B166,'Listado de precios'!$A$5:$C$184,3,0)</f>
        <v>31887.542999999998</v>
      </c>
      <c r="F166" s="2">
        <f t="shared" si="19"/>
        <v>31887.542999999998</v>
      </c>
    </row>
    <row r="167" spans="1:6" x14ac:dyDescent="0.2">
      <c r="A167" s="2">
        <f t="shared" si="18"/>
        <v>10.079999999999998</v>
      </c>
      <c r="B167" s="2" t="s">
        <v>61</v>
      </c>
      <c r="C167" s="2" t="s">
        <v>2</v>
      </c>
      <c r="D167" s="2">
        <v>1</v>
      </c>
      <c r="E167" s="2">
        <f>VLOOKUP(B167,'Listado de precios'!$A$5:$C$184,3,0)</f>
        <v>19260</v>
      </c>
      <c r="F167" s="2">
        <f t="shared" si="19"/>
        <v>19260</v>
      </c>
    </row>
    <row r="168" spans="1:6" x14ac:dyDescent="0.2">
      <c r="A168" s="2">
        <f t="shared" si="18"/>
        <v>10.089999999999998</v>
      </c>
      <c r="B168" s="2" t="s">
        <v>182</v>
      </c>
      <c r="C168" s="2" t="s">
        <v>1</v>
      </c>
      <c r="D168" s="2">
        <v>53</v>
      </c>
      <c r="E168" s="2">
        <f>VLOOKUP(B168,'Listado de precios'!$A$5:$C$184,3,0)</f>
        <v>1900</v>
      </c>
      <c r="F168" s="2">
        <f t="shared" si="19"/>
        <v>100700</v>
      </c>
    </row>
    <row r="169" spans="1:6" x14ac:dyDescent="0.2">
      <c r="A169" s="2">
        <f t="shared" si="18"/>
        <v>10.099999999999998</v>
      </c>
      <c r="B169" s="2" t="s">
        <v>181</v>
      </c>
      <c r="C169" s="2" t="s">
        <v>2</v>
      </c>
      <c r="D169" s="2">
        <f>D168</f>
        <v>53</v>
      </c>
      <c r="E169" s="2">
        <f>VLOOKUP(B169,'Listado de precios'!$A$5:$C$184,3,0)</f>
        <v>400</v>
      </c>
      <c r="F169" s="2">
        <f t="shared" si="19"/>
        <v>21200</v>
      </c>
    </row>
    <row r="170" spans="1:6" x14ac:dyDescent="0.2">
      <c r="A170" s="2">
        <f t="shared" si="18"/>
        <v>10.109999999999998</v>
      </c>
      <c r="B170" s="2" t="s">
        <v>180</v>
      </c>
      <c r="C170" s="2" t="s">
        <v>2</v>
      </c>
      <c r="D170" s="2">
        <v>1</v>
      </c>
      <c r="E170" s="2">
        <f>VLOOKUP(B170,'Listado de precios'!$A$5:$C$184,3,0)</f>
        <v>28000</v>
      </c>
      <c r="F170" s="2">
        <f t="shared" si="19"/>
        <v>28000</v>
      </c>
    </row>
    <row r="171" spans="1:6" x14ac:dyDescent="0.2">
      <c r="A171" s="2">
        <f t="shared" si="18"/>
        <v>10.119999999999997</v>
      </c>
      <c r="B171" s="2" t="s">
        <v>179</v>
      </c>
      <c r="C171" s="2" t="s">
        <v>2</v>
      </c>
      <c r="D171" s="2">
        <v>2</v>
      </c>
      <c r="E171" s="2">
        <f>VLOOKUP(B171,'Listado de precios'!$A$5:$C$184,3,0)</f>
        <v>21850</v>
      </c>
      <c r="F171" s="2">
        <f t="shared" si="19"/>
        <v>43700</v>
      </c>
    </row>
    <row r="172" spans="1:6" x14ac:dyDescent="0.2">
      <c r="A172" s="2">
        <f t="shared" si="18"/>
        <v>10.129999999999997</v>
      </c>
      <c r="B172" s="2" t="s">
        <v>178</v>
      </c>
      <c r="C172" s="2" t="s">
        <v>2</v>
      </c>
      <c r="D172" s="2">
        <f>D171</f>
        <v>2</v>
      </c>
      <c r="E172" s="2">
        <f>VLOOKUP(B172,'Listado de precios'!$A$5:$C$184,3,0)</f>
        <v>6000</v>
      </c>
      <c r="F172" s="2">
        <f t="shared" si="19"/>
        <v>12000</v>
      </c>
    </row>
    <row r="173" spans="1:6" x14ac:dyDescent="0.2">
      <c r="A173" s="2">
        <f t="shared" si="18"/>
        <v>10.139999999999997</v>
      </c>
      <c r="B173" s="2" t="s">
        <v>86</v>
      </c>
      <c r="C173" s="2" t="s">
        <v>1</v>
      </c>
      <c r="D173" s="2">
        <v>82</v>
      </c>
      <c r="E173" s="2">
        <f>VLOOKUP(B173,'Listado de precios'!$A$5:$C$184,3,0)</f>
        <v>1076.0159999999998</v>
      </c>
      <c r="F173" s="2">
        <f t="shared" si="19"/>
        <v>88233.311999999991</v>
      </c>
    </row>
    <row r="174" spans="1:6" x14ac:dyDescent="0.2">
      <c r="A174" s="2">
        <f t="shared" si="18"/>
        <v>10.149999999999997</v>
      </c>
      <c r="B174" s="2" t="s">
        <v>85</v>
      </c>
      <c r="C174" s="2" t="s">
        <v>2</v>
      </c>
      <c r="D174" s="2">
        <v>1</v>
      </c>
      <c r="E174" s="2">
        <f>VLOOKUP(B174,'Listado de precios'!$A$5:$C$184,3,0)</f>
        <v>2316.6666666666665</v>
      </c>
      <c r="F174" s="2">
        <f t="shared" si="19"/>
        <v>2316.6666666666665</v>
      </c>
    </row>
    <row r="175" spans="1:6" x14ac:dyDescent="0.2">
      <c r="A175" s="2">
        <f t="shared" si="18"/>
        <v>10.159999999999997</v>
      </c>
      <c r="B175" s="2" t="s">
        <v>41</v>
      </c>
      <c r="C175" s="2" t="s">
        <v>2</v>
      </c>
      <c r="D175" s="2">
        <v>2</v>
      </c>
      <c r="E175" s="2">
        <f>VLOOKUP(B175,'Listado de precios'!$A$5:$C$184,3,0)</f>
        <v>1100</v>
      </c>
      <c r="F175" s="2">
        <f t="shared" si="19"/>
        <v>2200</v>
      </c>
    </row>
    <row r="176" spans="1:6" x14ac:dyDescent="0.2">
      <c r="A176" s="2">
        <f t="shared" si="18"/>
        <v>10.169999999999996</v>
      </c>
      <c r="B176" s="2" t="s">
        <v>69</v>
      </c>
      <c r="C176" s="2" t="s">
        <v>2</v>
      </c>
      <c r="D176" s="2">
        <v>1</v>
      </c>
      <c r="E176" s="2">
        <f>VLOOKUP(B176,'Listado de precios'!$A$5:$C$184,3,0)</f>
        <v>4400</v>
      </c>
      <c r="F176" s="2">
        <f t="shared" si="19"/>
        <v>4400</v>
      </c>
    </row>
    <row r="177" spans="1:6" x14ac:dyDescent="0.2">
      <c r="A177" s="2">
        <f t="shared" si="18"/>
        <v>10.179999999999996</v>
      </c>
      <c r="B177" s="2" t="s">
        <v>62</v>
      </c>
      <c r="C177" s="2" t="s">
        <v>2</v>
      </c>
      <c r="D177" s="2">
        <f>D176</f>
        <v>1</v>
      </c>
      <c r="E177" s="2">
        <f>VLOOKUP(B177,'Listado de precios'!$A$5:$C$184,3,0)</f>
        <v>12840</v>
      </c>
      <c r="F177" s="2">
        <f t="shared" si="19"/>
        <v>12840</v>
      </c>
    </row>
    <row r="178" spans="1:6" x14ac:dyDescent="0.2">
      <c r="A178" s="2">
        <f t="shared" si="18"/>
        <v>10.189999999999996</v>
      </c>
      <c r="B178" s="2" t="s">
        <v>27</v>
      </c>
      <c r="C178" s="2" t="s">
        <v>1</v>
      </c>
      <c r="D178" s="2">
        <v>4</v>
      </c>
      <c r="E178" s="2">
        <f>VLOOKUP(B178,'Listado de precios'!$A$5:$C$184,3,0)</f>
        <v>1076.0159999999998</v>
      </c>
      <c r="F178" s="2">
        <f t="shared" si="19"/>
        <v>4304.0639999999994</v>
      </c>
    </row>
    <row r="179" spans="1:6" x14ac:dyDescent="0.2">
      <c r="A179" s="2">
        <f t="shared" si="18"/>
        <v>10.199999999999996</v>
      </c>
      <c r="B179" s="2" t="s">
        <v>71</v>
      </c>
      <c r="C179" s="2" t="s">
        <v>2</v>
      </c>
      <c r="D179" s="2">
        <v>1</v>
      </c>
      <c r="E179" s="2">
        <f>VLOOKUP(B179,'Listado de precios'!$A$5:$C$184,3,0)</f>
        <v>15000</v>
      </c>
      <c r="F179" s="2">
        <f t="shared" si="19"/>
        <v>15000</v>
      </c>
    </row>
    <row r="180" spans="1:6" x14ac:dyDescent="0.2">
      <c r="A180" s="2">
        <f t="shared" si="18"/>
        <v>10.209999999999996</v>
      </c>
      <c r="B180" s="2" t="s">
        <v>64</v>
      </c>
      <c r="C180" s="2" t="s">
        <v>2</v>
      </c>
      <c r="D180" s="2">
        <f>D179</f>
        <v>1</v>
      </c>
      <c r="E180" s="2">
        <f>VLOOKUP(B180,'Listado de precios'!$A$5:$C$184,3,0)</f>
        <v>12840</v>
      </c>
      <c r="F180" s="2">
        <f t="shared" si="19"/>
        <v>12840</v>
      </c>
    </row>
    <row r="181" spans="1:6" x14ac:dyDescent="0.2">
      <c r="A181" s="2">
        <f t="shared" si="18"/>
        <v>10.219999999999995</v>
      </c>
      <c r="B181" s="2" t="s">
        <v>28</v>
      </c>
      <c r="C181" s="2" t="s">
        <v>1</v>
      </c>
      <c r="D181" s="2">
        <v>7.5</v>
      </c>
      <c r="E181" s="2">
        <f>VLOOKUP(B181,'Listado de precios'!$A$5:$C$184,3,0)</f>
        <v>938.71194000000003</v>
      </c>
      <c r="F181" s="2">
        <f t="shared" si="19"/>
        <v>7040.3395500000006</v>
      </c>
    </row>
    <row r="182" spans="1:6" x14ac:dyDescent="0.2">
      <c r="A182" s="2">
        <f t="shared" si="18"/>
        <v>10.229999999999995</v>
      </c>
      <c r="B182" s="2" t="s">
        <v>42</v>
      </c>
      <c r="C182" s="2" t="s">
        <v>2</v>
      </c>
      <c r="D182" s="2">
        <v>2</v>
      </c>
      <c r="E182" s="2">
        <f>VLOOKUP(B182,'Listado de precios'!$A$5:$C$184,3,0)</f>
        <v>895.71749999999997</v>
      </c>
      <c r="F182" s="2">
        <f t="shared" si="19"/>
        <v>1791.4349999999999</v>
      </c>
    </row>
    <row r="183" spans="1:6" x14ac:dyDescent="0.2">
      <c r="A183" s="2">
        <f t="shared" si="18"/>
        <v>10.239999999999995</v>
      </c>
      <c r="B183" s="2" t="s">
        <v>177</v>
      </c>
      <c r="C183" s="2" t="s">
        <v>2</v>
      </c>
      <c r="D183" s="2">
        <v>5</v>
      </c>
      <c r="E183" s="2">
        <f>VLOOKUP(B183,'Listado de precios'!$A$5:$C$184,3,0)</f>
        <v>1550</v>
      </c>
      <c r="F183" s="2">
        <f t="shared" si="19"/>
        <v>7750</v>
      </c>
    </row>
    <row r="184" spans="1:6" x14ac:dyDescent="0.2">
      <c r="A184" s="2">
        <f t="shared" si="18"/>
        <v>10.249999999999995</v>
      </c>
      <c r="B184" s="2" t="s">
        <v>74</v>
      </c>
      <c r="C184" s="2" t="s">
        <v>75</v>
      </c>
      <c r="D184" s="2">
        <v>3</v>
      </c>
      <c r="E184" s="2">
        <f>VLOOKUP(B184,'Listado de precios'!$A$5:$C$184,3,0)</f>
        <v>4200</v>
      </c>
      <c r="F184" s="2">
        <f t="shared" si="19"/>
        <v>12600</v>
      </c>
    </row>
    <row r="185" spans="1:6" x14ac:dyDescent="0.2">
      <c r="A185" s="2">
        <f t="shared" si="18"/>
        <v>10.259999999999994</v>
      </c>
      <c r="B185" s="2" t="s">
        <v>37</v>
      </c>
      <c r="C185" s="2" t="s">
        <v>38</v>
      </c>
      <c r="D185" s="2">
        <v>0.01</v>
      </c>
      <c r="E185" s="2">
        <f>VLOOKUP(B185,'Listado de precios'!$A$5:$C$184,3,0)</f>
        <v>56900</v>
      </c>
      <c r="F185" s="2">
        <f t="shared" si="19"/>
        <v>569</v>
      </c>
    </row>
    <row r="186" spans="1:6" x14ac:dyDescent="0.2">
      <c r="A186" s="2">
        <f t="shared" si="18"/>
        <v>10.269999999999994</v>
      </c>
      <c r="B186" s="2" t="s">
        <v>53</v>
      </c>
      <c r="C186" s="2" t="s">
        <v>2</v>
      </c>
      <c r="D186" s="2">
        <v>0.01</v>
      </c>
      <c r="E186" s="2">
        <f>VLOOKUP(B186,'Listado de precios'!$A$5:$C$184,3,0)</f>
        <v>27900</v>
      </c>
      <c r="F186" s="2">
        <f t="shared" si="19"/>
        <v>279</v>
      </c>
    </row>
    <row r="187" spans="1:6" x14ac:dyDescent="0.2">
      <c r="A187" s="2">
        <f t="shared" si="18"/>
        <v>10.279999999999994</v>
      </c>
      <c r="B187" s="2" t="s">
        <v>146</v>
      </c>
      <c r="C187" s="2" t="s">
        <v>2</v>
      </c>
      <c r="D187" s="2">
        <v>1</v>
      </c>
      <c r="E187" s="2">
        <f>VLOOKUP(B187,'Listado de precios'!$A$5:$C$184,3,0)</f>
        <v>10000</v>
      </c>
      <c r="F187" s="2">
        <f t="shared" si="19"/>
        <v>10000</v>
      </c>
    </row>
    <row r="188" spans="1:6" x14ac:dyDescent="0.2">
      <c r="A188" s="2">
        <f t="shared" si="18"/>
        <v>10.289999999999994</v>
      </c>
      <c r="B188" s="2" t="s">
        <v>147</v>
      </c>
      <c r="C188" s="2" t="s">
        <v>2</v>
      </c>
      <c r="D188" s="2">
        <v>1</v>
      </c>
      <c r="E188" s="2">
        <f>VLOOKUP(B188,'Listado de precios'!$A$5:$C$184,3,0)</f>
        <v>6000</v>
      </c>
      <c r="F188" s="2">
        <f t="shared" si="19"/>
        <v>6000</v>
      </c>
    </row>
    <row r="189" spans="1:6" x14ac:dyDescent="0.2">
      <c r="E189" s="2" t="s">
        <v>87</v>
      </c>
      <c r="F189" s="2">
        <f>SUM(F160:F188)</f>
        <v>579608.36021666683</v>
      </c>
    </row>
    <row r="191" spans="1:6" x14ac:dyDescent="0.2">
      <c r="A191" s="2" t="s">
        <v>10</v>
      </c>
      <c r="B191" s="2" t="s">
        <v>199</v>
      </c>
    </row>
    <row r="192" spans="1:6" x14ac:dyDescent="0.2">
      <c r="A192" s="2">
        <v>11</v>
      </c>
      <c r="B192" s="2" t="s">
        <v>15</v>
      </c>
    </row>
    <row r="193" spans="1:6" x14ac:dyDescent="0.2">
      <c r="A193" s="2">
        <f t="shared" ref="A193:A199" si="20">A192+0.01</f>
        <v>11.01</v>
      </c>
      <c r="B193" s="2" t="s">
        <v>151</v>
      </c>
      <c r="C193" s="2" t="s">
        <v>1</v>
      </c>
      <c r="D193" s="2">
        <v>6</v>
      </c>
      <c r="E193" s="2">
        <f>VLOOKUP(B193,'Listado de precios'!$A$5:$C$184,3,0)</f>
        <v>1260</v>
      </c>
      <c r="F193" s="2">
        <f t="shared" ref="F193:F202" si="21">D193*E193</f>
        <v>7560</v>
      </c>
    </row>
    <row r="194" spans="1:6" x14ac:dyDescent="0.2">
      <c r="A194" s="2">
        <f t="shared" si="20"/>
        <v>11.02</v>
      </c>
      <c r="B194" s="2" t="s">
        <v>157</v>
      </c>
      <c r="C194" s="2" t="s">
        <v>1</v>
      </c>
      <c r="D194" s="2">
        <f>D193</f>
        <v>6</v>
      </c>
      <c r="E194" s="2">
        <f>VLOOKUP(B194,'Listado de precios'!$A$5:$C$184,3,0)</f>
        <v>2167</v>
      </c>
      <c r="F194" s="2">
        <f t="shared" si="21"/>
        <v>13002</v>
      </c>
    </row>
    <row r="195" spans="1:6" x14ac:dyDescent="0.2">
      <c r="A195" s="2">
        <f t="shared" si="20"/>
        <v>11.03</v>
      </c>
      <c r="B195" s="2" t="s">
        <v>150</v>
      </c>
      <c r="C195" s="2" t="s">
        <v>1</v>
      </c>
      <c r="D195" s="2">
        <v>2</v>
      </c>
      <c r="E195" s="2">
        <f>VLOOKUP(B195,'Listado de precios'!$A$5:$C$184,3,0)</f>
        <v>880</v>
      </c>
      <c r="F195" s="2">
        <f t="shared" si="21"/>
        <v>1760</v>
      </c>
    </row>
    <row r="196" spans="1:6" x14ac:dyDescent="0.2">
      <c r="A196" s="2">
        <f t="shared" si="20"/>
        <v>11.04</v>
      </c>
      <c r="B196" s="2" t="s">
        <v>131</v>
      </c>
      <c r="C196" s="2" t="s">
        <v>1</v>
      </c>
      <c r="D196" s="2">
        <f>D195</f>
        <v>2</v>
      </c>
      <c r="E196" s="2">
        <f>VLOOKUP(B196,'Listado de precios'!$A$5:$C$184,3,0)</f>
        <v>2167</v>
      </c>
      <c r="F196" s="2">
        <f t="shared" si="21"/>
        <v>4334</v>
      </c>
    </row>
    <row r="197" spans="1:6" x14ac:dyDescent="0.2">
      <c r="A197" s="2">
        <f t="shared" si="20"/>
        <v>11.049999999999999</v>
      </c>
      <c r="B197" s="2" t="s">
        <v>32</v>
      </c>
      <c r="C197" s="2" t="s">
        <v>2</v>
      </c>
      <c r="D197" s="2">
        <v>1</v>
      </c>
      <c r="E197" s="2">
        <f>VLOOKUP(B197,'Listado de precios'!$A$5:$C$184,3,0)</f>
        <v>31887.542999999998</v>
      </c>
      <c r="F197" s="2">
        <f t="shared" si="21"/>
        <v>31887.542999999998</v>
      </c>
    </row>
    <row r="198" spans="1:6" x14ac:dyDescent="0.2">
      <c r="A198" s="2">
        <f t="shared" si="20"/>
        <v>11.059999999999999</v>
      </c>
      <c r="B198" s="2" t="s">
        <v>61</v>
      </c>
      <c r="C198" s="2" t="s">
        <v>2</v>
      </c>
      <c r="D198" s="2">
        <v>1</v>
      </c>
      <c r="E198" s="2">
        <f>VLOOKUP(B198,'Listado de precios'!$A$5:$C$184,3,0)</f>
        <v>19260</v>
      </c>
      <c r="F198" s="2">
        <f t="shared" si="21"/>
        <v>19260</v>
      </c>
    </row>
    <row r="199" spans="1:6" x14ac:dyDescent="0.2">
      <c r="A199" s="2">
        <f t="shared" si="20"/>
        <v>11.069999999999999</v>
      </c>
      <c r="B199" s="2" t="s">
        <v>177</v>
      </c>
      <c r="C199" s="2" t="s">
        <v>2</v>
      </c>
      <c r="D199" s="2">
        <v>3</v>
      </c>
      <c r="E199" s="2">
        <f>VLOOKUP(B199,'Listado de precios'!$A$5:$C$184,3,0)</f>
        <v>1550</v>
      </c>
      <c r="F199" s="2">
        <f t="shared" si="21"/>
        <v>4650</v>
      </c>
    </row>
    <row r="200" spans="1:6" x14ac:dyDescent="0.2">
      <c r="A200" s="2">
        <f>A198+0.01</f>
        <v>11.069999999999999</v>
      </c>
      <c r="B200" s="2" t="s">
        <v>74</v>
      </c>
      <c r="C200" s="2" t="s">
        <v>75</v>
      </c>
      <c r="D200" s="2">
        <v>3</v>
      </c>
      <c r="E200" s="2">
        <f>VLOOKUP(B200,'Listado de precios'!$A$5:$C$184,3,0)</f>
        <v>4200</v>
      </c>
      <c r="F200" s="2">
        <f t="shared" si="21"/>
        <v>12600</v>
      </c>
    </row>
    <row r="201" spans="1:6" x14ac:dyDescent="0.2">
      <c r="A201" s="2">
        <f>A199+0.01</f>
        <v>11.079999999999998</v>
      </c>
      <c r="B201" s="2" t="s">
        <v>37</v>
      </c>
      <c r="C201" s="2" t="s">
        <v>38</v>
      </c>
      <c r="D201" s="2">
        <v>0.01</v>
      </c>
      <c r="E201" s="2">
        <f>VLOOKUP(B201,'Listado de precios'!$A$5:$C$184,3,0)</f>
        <v>56900</v>
      </c>
      <c r="F201" s="2">
        <f t="shared" si="21"/>
        <v>569</v>
      </c>
    </row>
    <row r="202" spans="1:6" x14ac:dyDescent="0.2">
      <c r="A202" s="2">
        <f>A201+0.01</f>
        <v>11.089999999999998</v>
      </c>
      <c r="B202" s="2" t="s">
        <v>53</v>
      </c>
      <c r="C202" s="2" t="s">
        <v>2</v>
      </c>
      <c r="D202" s="2">
        <v>0.01</v>
      </c>
      <c r="E202" s="2">
        <f>VLOOKUP(B202,'Listado de precios'!$A$5:$C$184,3,0)</f>
        <v>27900</v>
      </c>
      <c r="F202" s="2">
        <f t="shared" si="21"/>
        <v>279</v>
      </c>
    </row>
    <row r="203" spans="1:6" x14ac:dyDescent="0.2">
      <c r="E203" s="2" t="s">
        <v>87</v>
      </c>
      <c r="F203" s="2">
        <f>SUM(F193:F202)</f>
        <v>95901.543000000005</v>
      </c>
    </row>
  </sheetData>
  <conditionalFormatting sqref="A1:XFD1048576">
    <cfRule type="notContainsBlanks" dxfId="37" priority="1">
      <formula>LEN(TRIM(A1))&gt;0</formula>
    </cfRule>
    <cfRule type="containsBlanks" dxfId="36" priority="2">
      <formula>LEN(TRIM(A1))=0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2"/>
  <sheetViews>
    <sheetView zoomScale="60" zoomScaleNormal="60" workbookViewId="0">
      <selection sqref="A1:XFD1048576"/>
    </sheetView>
  </sheetViews>
  <sheetFormatPr baseColWidth="10" defaultColWidth="11.42578125" defaultRowHeight="12.75" x14ac:dyDescent="0.2"/>
  <cols>
    <col min="1" max="1" width="12.28515625" style="2" bestFit="1" customWidth="1"/>
    <col min="2" max="2" width="102" style="2" bestFit="1" customWidth="1"/>
    <col min="3" max="3" width="9.140625" style="2" bestFit="1" customWidth="1"/>
    <col min="4" max="4" width="11.85546875" style="2" bestFit="1" customWidth="1"/>
    <col min="5" max="5" width="18" style="2" bestFit="1" customWidth="1"/>
    <col min="6" max="6" width="14.85546875" style="2" bestFit="1" customWidth="1"/>
    <col min="7" max="16384" width="11.42578125" style="2"/>
  </cols>
  <sheetData>
    <row r="4" spans="1:6" x14ac:dyDescent="0.2">
      <c r="A4" s="2" t="s">
        <v>3</v>
      </c>
      <c r="B4" s="2" t="s">
        <v>4</v>
      </c>
      <c r="C4" s="2" t="s">
        <v>5</v>
      </c>
      <c r="D4" s="2" t="s">
        <v>6</v>
      </c>
      <c r="E4" s="2" t="s">
        <v>8</v>
      </c>
      <c r="F4" s="2" t="s">
        <v>9</v>
      </c>
    </row>
    <row r="5" spans="1:6" x14ac:dyDescent="0.2">
      <c r="A5" s="2" t="s">
        <v>10</v>
      </c>
      <c r="B5" s="2" t="s">
        <v>218</v>
      </c>
    </row>
    <row r="6" spans="1:6" x14ac:dyDescent="0.2">
      <c r="A6" s="2">
        <v>1</v>
      </c>
      <c r="B6" s="2" t="s">
        <v>15</v>
      </c>
    </row>
    <row r="7" spans="1:6" x14ac:dyDescent="0.2">
      <c r="A7" s="2">
        <f t="shared" ref="A7:A16" si="0">A6+0.01</f>
        <v>1.01</v>
      </c>
      <c r="B7" s="2" t="s">
        <v>37</v>
      </c>
      <c r="C7" s="2" t="s">
        <v>38</v>
      </c>
      <c r="D7" s="2">
        <v>3.3900000000000002E-3</v>
      </c>
      <c r="E7" s="2">
        <f>VLOOKUP(B7,'Listado de precios'!$A$5:$C$184,3,0)</f>
        <v>56900</v>
      </c>
      <c r="F7" s="2">
        <f t="shared" ref="F7:F16" si="1">E7*D7</f>
        <v>192.89100000000002</v>
      </c>
    </row>
    <row r="8" spans="1:6" x14ac:dyDescent="0.2">
      <c r="A8" s="2">
        <f t="shared" si="0"/>
        <v>1.02</v>
      </c>
      <c r="B8" s="2" t="s">
        <v>53</v>
      </c>
      <c r="C8" s="2" t="s">
        <v>2</v>
      </c>
      <c r="D8" s="2">
        <v>0.01</v>
      </c>
      <c r="E8" s="2">
        <f>VLOOKUP(B8,'Listado de precios'!$A$5:$C$184,3,0)</f>
        <v>27900</v>
      </c>
      <c r="F8" s="2">
        <f t="shared" si="1"/>
        <v>279</v>
      </c>
    </row>
    <row r="9" spans="1:6" x14ac:dyDescent="0.2">
      <c r="A9" s="2">
        <f t="shared" si="0"/>
        <v>1.03</v>
      </c>
      <c r="B9" s="2" t="s">
        <v>150</v>
      </c>
      <c r="C9" s="2" t="s">
        <v>1</v>
      </c>
      <c r="D9" s="2">
        <v>7.5</v>
      </c>
      <c r="E9" s="2">
        <f>VLOOKUP(B9,'Listado de precios'!$A$5:$C$184,3,0)</f>
        <v>880</v>
      </c>
      <c r="F9" s="2">
        <f t="shared" si="1"/>
        <v>6600</v>
      </c>
    </row>
    <row r="10" spans="1:6" x14ac:dyDescent="0.2">
      <c r="A10" s="2">
        <f t="shared" si="0"/>
        <v>1.04</v>
      </c>
      <c r="B10" s="2" t="s">
        <v>131</v>
      </c>
      <c r="C10" s="2" t="s">
        <v>1</v>
      </c>
      <c r="D10" s="2">
        <f>D9</f>
        <v>7.5</v>
      </c>
      <c r="E10" s="2">
        <f>VLOOKUP(B10,'Listado de precios'!$A$5:$C$184,3,0)</f>
        <v>2167</v>
      </c>
      <c r="F10" s="2">
        <f t="shared" si="1"/>
        <v>16252.5</v>
      </c>
    </row>
    <row r="11" spans="1:6" x14ac:dyDescent="0.2">
      <c r="A11" s="2">
        <f t="shared" si="0"/>
        <v>1.05</v>
      </c>
      <c r="B11" s="2" t="s">
        <v>69</v>
      </c>
      <c r="C11" s="2" t="s">
        <v>2</v>
      </c>
      <c r="D11" s="2">
        <v>1</v>
      </c>
      <c r="E11" s="2">
        <f>VLOOKUP(B11,'Listado de precios'!$A$5:$C$184,3,0)</f>
        <v>4400</v>
      </c>
      <c r="F11" s="2">
        <f t="shared" si="1"/>
        <v>4400</v>
      </c>
    </row>
    <row r="12" spans="1:6" x14ac:dyDescent="0.2">
      <c r="A12" s="2">
        <f t="shared" si="0"/>
        <v>1.06</v>
      </c>
      <c r="B12" s="2" t="s">
        <v>177</v>
      </c>
      <c r="C12" s="2" t="s">
        <v>2</v>
      </c>
      <c r="D12" s="2">
        <v>1</v>
      </c>
      <c r="E12" s="2">
        <f>VLOOKUP(B12,'Listado de precios'!$A$5:$C$184,3,0)</f>
        <v>1550</v>
      </c>
      <c r="F12" s="2">
        <f t="shared" si="1"/>
        <v>1550</v>
      </c>
    </row>
    <row r="13" spans="1:6" x14ac:dyDescent="0.2">
      <c r="A13" s="2">
        <f t="shared" si="0"/>
        <v>1.07</v>
      </c>
      <c r="B13" s="2" t="s">
        <v>41</v>
      </c>
      <c r="C13" s="2" t="s">
        <v>2</v>
      </c>
      <c r="D13" s="2">
        <v>1</v>
      </c>
      <c r="E13" s="2">
        <f>VLOOKUP(B13,'Listado de precios'!$A$5:$C$184,3,0)</f>
        <v>1100</v>
      </c>
      <c r="F13" s="2">
        <f t="shared" si="1"/>
        <v>1100</v>
      </c>
    </row>
    <row r="14" spans="1:6" x14ac:dyDescent="0.2">
      <c r="A14" s="2">
        <f t="shared" si="0"/>
        <v>1.08</v>
      </c>
      <c r="B14" s="2" t="s">
        <v>22</v>
      </c>
      <c r="C14" s="2" t="s">
        <v>1</v>
      </c>
      <c r="D14" s="2">
        <v>7.5</v>
      </c>
      <c r="E14" s="2">
        <f>VLOOKUP(B14,'Listado de precios'!$A$5:$C$184,3,0)</f>
        <v>1076.0159999999998</v>
      </c>
      <c r="F14" s="2">
        <f t="shared" si="1"/>
        <v>8070.119999999999</v>
      </c>
    </row>
    <row r="15" spans="1:6" x14ac:dyDescent="0.2">
      <c r="A15" s="2">
        <f t="shared" si="0"/>
        <v>1.0900000000000001</v>
      </c>
      <c r="B15" s="2" t="s">
        <v>62</v>
      </c>
      <c r="C15" s="2" t="s">
        <v>2</v>
      </c>
      <c r="D15" s="2">
        <v>1</v>
      </c>
      <c r="E15" s="2">
        <f>VLOOKUP(B15,'Listado de precios'!$A$5:$C$184,3,0)</f>
        <v>12840</v>
      </c>
      <c r="F15" s="2">
        <f t="shared" si="1"/>
        <v>12840</v>
      </c>
    </row>
    <row r="16" spans="1:6" x14ac:dyDescent="0.2">
      <c r="A16" s="2">
        <f t="shared" si="0"/>
        <v>1.1000000000000001</v>
      </c>
      <c r="B16" s="2" t="s">
        <v>146</v>
      </c>
      <c r="C16" s="2" t="s">
        <v>2</v>
      </c>
      <c r="D16" s="2">
        <v>1</v>
      </c>
      <c r="E16" s="2">
        <f>VLOOKUP(B16,'Listado de precios'!$A$5:$C$184,3,0)</f>
        <v>10000</v>
      </c>
      <c r="F16" s="2">
        <f t="shared" si="1"/>
        <v>10000</v>
      </c>
    </row>
    <row r="17" spans="1:6" x14ac:dyDescent="0.2">
      <c r="E17" s="2" t="s">
        <v>87</v>
      </c>
      <c r="F17" s="2">
        <f>SUM(F7:F16)</f>
        <v>61284.510999999999</v>
      </c>
    </row>
    <row r="19" spans="1:6" x14ac:dyDescent="0.2">
      <c r="A19" s="2" t="s">
        <v>10</v>
      </c>
      <c r="B19" s="2" t="s">
        <v>114</v>
      </c>
    </row>
    <row r="20" spans="1:6" x14ac:dyDescent="0.2">
      <c r="A20" s="2">
        <v>2</v>
      </c>
      <c r="B20" s="2" t="s">
        <v>15</v>
      </c>
    </row>
    <row r="21" spans="1:6" x14ac:dyDescent="0.2">
      <c r="A21" s="2">
        <f t="shared" ref="A21:A30" si="2">A20+0.01</f>
        <v>2.0099999999999998</v>
      </c>
      <c r="B21" s="2" t="s">
        <v>37</v>
      </c>
      <c r="C21" s="2" t="s">
        <v>38</v>
      </c>
      <c r="D21" s="2">
        <v>3.3900000000000002E-3</v>
      </c>
      <c r="E21" s="2">
        <f>VLOOKUP(B21,'Listado de precios'!$A$5:$C$184,3,0)</f>
        <v>56900</v>
      </c>
      <c r="F21" s="2">
        <f t="shared" ref="F21:F29" si="3">D21*E21</f>
        <v>192.89100000000002</v>
      </c>
    </row>
    <row r="22" spans="1:6" x14ac:dyDescent="0.2">
      <c r="A22" s="2">
        <f t="shared" si="2"/>
        <v>2.0199999999999996</v>
      </c>
      <c r="B22" s="2" t="s">
        <v>53</v>
      </c>
      <c r="C22" s="2" t="s">
        <v>2</v>
      </c>
      <c r="D22" s="2">
        <v>0.01</v>
      </c>
      <c r="E22" s="2">
        <f>VLOOKUP(B22,'Listado de precios'!$A$5:$C$184,3,0)</f>
        <v>27900</v>
      </c>
      <c r="F22" s="2">
        <f t="shared" si="3"/>
        <v>279</v>
      </c>
    </row>
    <row r="23" spans="1:6" x14ac:dyDescent="0.2">
      <c r="A23" s="2">
        <f t="shared" si="2"/>
        <v>2.0299999999999994</v>
      </c>
      <c r="B23" s="2" t="s">
        <v>150</v>
      </c>
      <c r="C23" s="2" t="s">
        <v>1</v>
      </c>
      <c r="D23" s="2">
        <v>7.5</v>
      </c>
      <c r="E23" s="2">
        <f>VLOOKUP(B23,'Listado de precios'!$A$5:$C$184,3,0)</f>
        <v>880</v>
      </c>
      <c r="F23" s="2">
        <f t="shared" si="3"/>
        <v>6600</v>
      </c>
    </row>
    <row r="24" spans="1:6" x14ac:dyDescent="0.2">
      <c r="A24" s="2">
        <f t="shared" si="2"/>
        <v>2.0399999999999991</v>
      </c>
      <c r="B24" s="2" t="s">
        <v>131</v>
      </c>
      <c r="C24" s="2" t="s">
        <v>1</v>
      </c>
      <c r="D24" s="2">
        <f>D23</f>
        <v>7.5</v>
      </c>
      <c r="E24" s="2">
        <f>VLOOKUP(B24,'Listado de precios'!$A$5:$C$184,3,0)</f>
        <v>2167</v>
      </c>
      <c r="F24" s="2">
        <f t="shared" si="3"/>
        <v>16252.5</v>
      </c>
    </row>
    <row r="25" spans="1:6" x14ac:dyDescent="0.2">
      <c r="A25" s="2">
        <f t="shared" si="2"/>
        <v>2.0499999999999989</v>
      </c>
      <c r="B25" s="2" t="s">
        <v>71</v>
      </c>
      <c r="C25" s="2" t="s">
        <v>2</v>
      </c>
      <c r="D25" s="2">
        <v>1</v>
      </c>
      <c r="E25" s="2">
        <f>VLOOKUP(B25,'Listado de precios'!$A$5:$C$184,3,0)</f>
        <v>15000</v>
      </c>
      <c r="F25" s="2">
        <f t="shared" si="3"/>
        <v>15000</v>
      </c>
    </row>
    <row r="26" spans="1:6" x14ac:dyDescent="0.2">
      <c r="A26" s="2">
        <f t="shared" si="2"/>
        <v>2.0599999999999987</v>
      </c>
      <c r="B26" s="2" t="s">
        <v>177</v>
      </c>
      <c r="C26" s="2" t="s">
        <v>2</v>
      </c>
      <c r="D26" s="2">
        <v>1</v>
      </c>
      <c r="E26" s="2">
        <f>VLOOKUP(B26,'Listado de precios'!$A$5:$C$184,3,0)</f>
        <v>1550</v>
      </c>
      <c r="F26" s="2">
        <f t="shared" si="3"/>
        <v>1550</v>
      </c>
    </row>
    <row r="27" spans="1:6" x14ac:dyDescent="0.2">
      <c r="A27" s="2">
        <f t="shared" si="2"/>
        <v>2.0699999999999985</v>
      </c>
      <c r="B27" s="2" t="s">
        <v>28</v>
      </c>
      <c r="C27" s="2" t="s">
        <v>1</v>
      </c>
      <c r="D27" s="2">
        <v>15</v>
      </c>
      <c r="E27" s="2">
        <f>VLOOKUP(B27,'Listado de precios'!$A$5:$C$184,3,0)</f>
        <v>938.71194000000003</v>
      </c>
      <c r="F27" s="2">
        <f t="shared" si="3"/>
        <v>14080.679100000001</v>
      </c>
    </row>
    <row r="28" spans="1:6" x14ac:dyDescent="0.2">
      <c r="A28" s="2">
        <f t="shared" si="2"/>
        <v>2.0799999999999983</v>
      </c>
      <c r="B28" s="2" t="s">
        <v>42</v>
      </c>
      <c r="C28" s="2" t="s">
        <v>2</v>
      </c>
      <c r="D28" s="2">
        <v>2</v>
      </c>
      <c r="E28" s="2">
        <f>VLOOKUP(B28,'Listado de precios'!$A$5:$C$184,3,0)</f>
        <v>895.71749999999997</v>
      </c>
      <c r="F28" s="2">
        <f t="shared" si="3"/>
        <v>1791.4349999999999</v>
      </c>
    </row>
    <row r="29" spans="1:6" x14ac:dyDescent="0.2">
      <c r="A29" s="2">
        <f t="shared" si="2"/>
        <v>2.0899999999999981</v>
      </c>
      <c r="B29" s="2" t="s">
        <v>64</v>
      </c>
      <c r="C29" s="2" t="s">
        <v>2</v>
      </c>
      <c r="D29" s="2">
        <v>1</v>
      </c>
      <c r="E29" s="2">
        <f>VLOOKUP(B29,'Listado de precios'!$A$5:$C$184,3,0)</f>
        <v>12840</v>
      </c>
      <c r="F29" s="2">
        <f t="shared" si="3"/>
        <v>12840</v>
      </c>
    </row>
    <row r="30" spans="1:6" x14ac:dyDescent="0.2">
      <c r="A30" s="2">
        <f t="shared" si="2"/>
        <v>2.0999999999999979</v>
      </c>
      <c r="B30" s="2" t="s">
        <v>147</v>
      </c>
      <c r="C30" s="2" t="s">
        <v>2</v>
      </c>
      <c r="D30" s="2">
        <v>1</v>
      </c>
      <c r="E30" s="2">
        <f>VLOOKUP(B30,'Listado de precios'!$A$5:$C$184,3,0)</f>
        <v>6000</v>
      </c>
      <c r="F30" s="2">
        <f>E30*D30</f>
        <v>6000</v>
      </c>
    </row>
    <row r="31" spans="1:6" x14ac:dyDescent="0.2">
      <c r="E31" s="2" t="s">
        <v>87</v>
      </c>
      <c r="F31" s="2">
        <f>SUM(F21:F30)</f>
        <v>74586.505100000009</v>
      </c>
    </row>
    <row r="33" spans="1:6" x14ac:dyDescent="0.2">
      <c r="A33" s="2" t="s">
        <v>10</v>
      </c>
      <c r="B33" s="2" t="s">
        <v>217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 t="shared" ref="A35:A41" si="4"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 t="shared" ref="F35:F41" si="5">D35*E35</f>
        <v>192.89100000000002</v>
      </c>
    </row>
    <row r="36" spans="1:6" x14ac:dyDescent="0.2">
      <c r="A36" s="2">
        <f t="shared" si="4"/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5"/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8</v>
      </c>
      <c r="E37" s="2">
        <f>VLOOKUP(B37,'Listado de precios'!$A$5:$C$184,3,0)</f>
        <v>880</v>
      </c>
      <c r="F37" s="2">
        <f t="shared" si="5"/>
        <v>7040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f>D37</f>
        <v>8</v>
      </c>
      <c r="E38" s="2">
        <f>VLOOKUP(B38,'Listado de precios'!$A$5:$C$184,3,0)</f>
        <v>2167</v>
      </c>
      <c r="F38" s="2">
        <f t="shared" si="5"/>
        <v>17336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177</v>
      </c>
      <c r="C40" s="2" t="s">
        <v>2</v>
      </c>
      <c r="D40" s="2">
        <v>1</v>
      </c>
      <c r="E40" s="2">
        <f>VLOOKUP(B40,'Listado de precios'!$A$5:$C$184,3,0)</f>
        <v>1550</v>
      </c>
      <c r="F40" s="2">
        <f t="shared" si="5"/>
        <v>1550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40227.891000000003</v>
      </c>
    </row>
    <row r="44" spans="1:6" x14ac:dyDescent="0.2">
      <c r="A44" s="2" t="s">
        <v>10</v>
      </c>
      <c r="B44" s="2" t="s">
        <v>211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v>3.01</v>
      </c>
      <c r="B46" s="2" t="s">
        <v>37</v>
      </c>
      <c r="C46" s="2" t="s">
        <v>38</v>
      </c>
      <c r="D46" s="2">
        <v>3.3900000000000002E-3</v>
      </c>
      <c r="E46" s="2">
        <f>VLOOKUP(B46,'Listado de precios'!$A$5:$C$184,3,0)</f>
        <v>56900</v>
      </c>
      <c r="F46" s="2">
        <f t="shared" ref="F46:F52" si="6">D46*E46</f>
        <v>192.89100000000002</v>
      </c>
    </row>
    <row r="47" spans="1:6" x14ac:dyDescent="0.2">
      <c r="A47" s="2">
        <v>3.0199999999999996</v>
      </c>
      <c r="B47" s="2" t="s">
        <v>53</v>
      </c>
      <c r="C47" s="2" t="s">
        <v>2</v>
      </c>
      <c r="D47" s="2">
        <v>0.01</v>
      </c>
      <c r="E47" s="2">
        <f>VLOOKUP(B47,'Listado de precios'!$A$5:$C$184,3,0)</f>
        <v>27900</v>
      </c>
      <c r="F47" s="2">
        <f t="shared" si="6"/>
        <v>279</v>
      </c>
    </row>
    <row r="48" spans="1:6" x14ac:dyDescent="0.2">
      <c r="A48" s="2">
        <v>3.0299999999999994</v>
      </c>
      <c r="B48" s="2" t="s">
        <v>150</v>
      </c>
      <c r="C48" s="2" t="s">
        <v>1</v>
      </c>
      <c r="D48" s="2">
        <v>2</v>
      </c>
      <c r="E48" s="2">
        <f>VLOOKUP(B48,'Listado de precios'!$A$5:$C$184,3,0)</f>
        <v>880</v>
      </c>
      <c r="F48" s="2">
        <f t="shared" si="6"/>
        <v>1760</v>
      </c>
    </row>
    <row r="49" spans="1:6" x14ac:dyDescent="0.2">
      <c r="A49" s="2">
        <v>3.0399999999999991</v>
      </c>
      <c r="B49" s="2" t="s">
        <v>131</v>
      </c>
      <c r="C49" s="2" t="s">
        <v>1</v>
      </c>
      <c r="D49" s="2">
        <f>D48</f>
        <v>2</v>
      </c>
      <c r="E49" s="2">
        <f>VLOOKUP(B49,'Listado de precios'!$A$5:$C$184,3,0)</f>
        <v>2167</v>
      </c>
      <c r="F49" s="2">
        <f t="shared" si="6"/>
        <v>4334</v>
      </c>
    </row>
    <row r="50" spans="1:6" x14ac:dyDescent="0.2">
      <c r="A50" s="2">
        <v>3.0499999999999989</v>
      </c>
      <c r="B50" s="2" t="s">
        <v>74</v>
      </c>
      <c r="C50" s="2" t="s">
        <v>75</v>
      </c>
      <c r="D50" s="2">
        <v>1</v>
      </c>
      <c r="E50" s="2">
        <f>VLOOKUP(B50,'Listado de precios'!$A$5:$C$184,3,0)</f>
        <v>4200</v>
      </c>
      <c r="F50" s="2">
        <f t="shared" si="6"/>
        <v>4200</v>
      </c>
    </row>
    <row r="51" spans="1:6" x14ac:dyDescent="0.2">
      <c r="A51" s="2">
        <v>3.0599999999999987</v>
      </c>
      <c r="B51" s="2" t="s">
        <v>177</v>
      </c>
      <c r="C51" s="2" t="s">
        <v>2</v>
      </c>
      <c r="D51" s="2">
        <v>1</v>
      </c>
      <c r="E51" s="2">
        <f>VLOOKUP(B51,'Listado de precios'!$A$5:$C$184,3,0)</f>
        <v>1550</v>
      </c>
      <c r="F51" s="2">
        <f t="shared" si="6"/>
        <v>1550</v>
      </c>
    </row>
    <row r="52" spans="1:6" x14ac:dyDescent="0.2">
      <c r="A52" s="2">
        <v>3.0699999999999985</v>
      </c>
      <c r="B52" s="2" t="s">
        <v>63</v>
      </c>
      <c r="C52" s="2" t="s">
        <v>2</v>
      </c>
      <c r="D52" s="2">
        <v>1</v>
      </c>
      <c r="E52" s="2">
        <f>VLOOKUP(B52,'Listado de precios'!$A$5:$C$184,3,0)</f>
        <v>9630</v>
      </c>
      <c r="F52" s="2">
        <f t="shared" si="6"/>
        <v>9630</v>
      </c>
    </row>
    <row r="53" spans="1:6" x14ac:dyDescent="0.2">
      <c r="E53" s="2" t="s">
        <v>87</v>
      </c>
      <c r="F53" s="2">
        <f>SUM(F46:F52)</f>
        <v>21945.891</v>
      </c>
    </row>
    <row r="55" spans="1:6" x14ac:dyDescent="0.2">
      <c r="A55" s="2" t="s">
        <v>10</v>
      </c>
      <c r="B55" s="2" t="s">
        <v>105</v>
      </c>
    </row>
    <row r="56" spans="1:6" x14ac:dyDescent="0.2">
      <c r="A56" s="2">
        <v>4</v>
      </c>
      <c r="B56" s="2" t="s">
        <v>15</v>
      </c>
    </row>
    <row r="57" spans="1:6" x14ac:dyDescent="0.2">
      <c r="A57" s="2">
        <f t="shared" ref="A57:A69" si="7">A56+0.01</f>
        <v>4.01</v>
      </c>
      <c r="B57" s="2" t="s">
        <v>32</v>
      </c>
      <c r="C57" s="2" t="s">
        <v>2</v>
      </c>
      <c r="D57" s="2">
        <v>1</v>
      </c>
      <c r="E57" s="2">
        <f>VLOOKUP(B57,'Listado de precios'!$A$5:$C$184,3,0)</f>
        <v>31887.542999999998</v>
      </c>
      <c r="F57" s="2">
        <f t="shared" ref="F57:F69" si="8">D57*E57</f>
        <v>31887.542999999998</v>
      </c>
    </row>
    <row r="58" spans="1:6" x14ac:dyDescent="0.2">
      <c r="A58" s="2">
        <f t="shared" si="7"/>
        <v>4.0199999999999996</v>
      </c>
      <c r="B58" s="2" t="s">
        <v>79</v>
      </c>
      <c r="C58" s="2" t="s">
        <v>1</v>
      </c>
      <c r="D58" s="2">
        <v>6</v>
      </c>
      <c r="E58" s="2">
        <f>VLOOKUP(B58,'Listado de precios'!$A$5:$C$184,3,0)</f>
        <v>4659</v>
      </c>
      <c r="F58" s="2">
        <f t="shared" si="8"/>
        <v>27954</v>
      </c>
    </row>
    <row r="59" spans="1:6" x14ac:dyDescent="0.2">
      <c r="A59" s="2">
        <f t="shared" si="7"/>
        <v>4.0299999999999994</v>
      </c>
      <c r="B59" s="2" t="s">
        <v>52</v>
      </c>
      <c r="C59" s="2" t="s">
        <v>2</v>
      </c>
      <c r="D59" s="2">
        <v>6</v>
      </c>
      <c r="E59" s="2">
        <f>VLOOKUP(B59,'Listado de precios'!$A$5:$C$184,3,0)</f>
        <v>165</v>
      </c>
      <c r="F59" s="2">
        <f t="shared" si="8"/>
        <v>990</v>
      </c>
    </row>
    <row r="60" spans="1:6" x14ac:dyDescent="0.2">
      <c r="A60" s="2">
        <f t="shared" si="7"/>
        <v>4.0399999999999991</v>
      </c>
      <c r="B60" s="2" t="s">
        <v>129</v>
      </c>
      <c r="C60" s="2" t="s">
        <v>1</v>
      </c>
      <c r="D60" s="2">
        <f>D58</f>
        <v>6</v>
      </c>
      <c r="E60" s="2">
        <f>VLOOKUP(B60,'Listado de precios'!$A$5:$C$184,3,0)</f>
        <v>2167</v>
      </c>
      <c r="F60" s="2">
        <f t="shared" si="8"/>
        <v>13002</v>
      </c>
    </row>
    <row r="61" spans="1:6" x14ac:dyDescent="0.2">
      <c r="A61" s="2">
        <f t="shared" si="7"/>
        <v>4.0499999999999989</v>
      </c>
      <c r="B61" s="2" t="s">
        <v>0</v>
      </c>
      <c r="C61" s="2" t="s">
        <v>1</v>
      </c>
      <c r="D61" s="2">
        <f>2.6</f>
        <v>2.6</v>
      </c>
      <c r="E61" s="2">
        <f>VLOOKUP(B61,'Listado de precios'!$A$5:$C$184,3,0)</f>
        <v>600</v>
      </c>
      <c r="F61" s="2">
        <f t="shared" si="8"/>
        <v>1560</v>
      </c>
    </row>
    <row r="62" spans="1:6" x14ac:dyDescent="0.2">
      <c r="A62" s="2">
        <f t="shared" si="7"/>
        <v>4.0599999999999987</v>
      </c>
      <c r="B62" s="2" t="s">
        <v>61</v>
      </c>
      <c r="C62" s="2" t="s">
        <v>2</v>
      </c>
      <c r="D62" s="2">
        <v>1</v>
      </c>
      <c r="E62" s="2">
        <f>VLOOKUP(B62,'Listado de precios'!$A$5:$C$184,3,0)</f>
        <v>19260</v>
      </c>
      <c r="F62" s="2">
        <f t="shared" si="8"/>
        <v>19260</v>
      </c>
    </row>
    <row r="63" spans="1:6" x14ac:dyDescent="0.2">
      <c r="A63" s="2">
        <f t="shared" si="7"/>
        <v>4.0699999999999985</v>
      </c>
      <c r="B63" s="2" t="s">
        <v>44</v>
      </c>
      <c r="C63" s="2" t="s">
        <v>2</v>
      </c>
      <c r="D63" s="2">
        <v>1</v>
      </c>
      <c r="E63" s="2">
        <f>VLOOKUP(B63,'Listado de precios'!$A$5:$C$184,3,0)</f>
        <v>8455.5731999999989</v>
      </c>
      <c r="F63" s="2">
        <f t="shared" si="8"/>
        <v>8455.5731999999989</v>
      </c>
    </row>
    <row r="64" spans="1:6" x14ac:dyDescent="0.2">
      <c r="A64" s="2">
        <f t="shared" si="7"/>
        <v>4.0799999999999983</v>
      </c>
      <c r="B64" s="2" t="s">
        <v>41</v>
      </c>
      <c r="C64" s="2" t="s">
        <v>2</v>
      </c>
      <c r="D64" s="2">
        <v>4</v>
      </c>
      <c r="E64" s="2">
        <f>VLOOKUP(B64,'Listado de precios'!$A$5:$C$184,3,0)</f>
        <v>1100</v>
      </c>
      <c r="F64" s="2">
        <f t="shared" si="8"/>
        <v>4400</v>
      </c>
    </row>
    <row r="65" spans="1:6" x14ac:dyDescent="0.2">
      <c r="A65" s="2">
        <f t="shared" si="7"/>
        <v>4.0899999999999981</v>
      </c>
      <c r="B65" s="2" t="s">
        <v>194</v>
      </c>
      <c r="C65" s="2" t="s">
        <v>1</v>
      </c>
      <c r="D65" s="2">
        <v>43</v>
      </c>
      <c r="E65" s="2">
        <f>VLOOKUP(B65,'Listado de precios'!$A$5:$C$184,3,0)</f>
        <v>1900</v>
      </c>
      <c r="F65" s="2">
        <f t="shared" si="8"/>
        <v>81700</v>
      </c>
    </row>
    <row r="66" spans="1:6" x14ac:dyDescent="0.2">
      <c r="A66" s="2">
        <f t="shared" si="7"/>
        <v>4.0999999999999979</v>
      </c>
      <c r="B66" s="2" t="s">
        <v>181</v>
      </c>
      <c r="C66" s="2" t="s">
        <v>2</v>
      </c>
      <c r="D66" s="2">
        <f>D65</f>
        <v>43</v>
      </c>
      <c r="E66" s="2">
        <f>VLOOKUP(B66,'Listado de precios'!$A$5:$C$184,3,0)</f>
        <v>400</v>
      </c>
      <c r="F66" s="2">
        <f t="shared" si="8"/>
        <v>17200</v>
      </c>
    </row>
    <row r="67" spans="1:6" x14ac:dyDescent="0.2">
      <c r="A67" s="2">
        <f t="shared" si="7"/>
        <v>4.1099999999999977</v>
      </c>
      <c r="B67" s="2" t="s">
        <v>179</v>
      </c>
      <c r="C67" s="2" t="s">
        <v>2</v>
      </c>
      <c r="D67" s="2">
        <v>2</v>
      </c>
      <c r="E67" s="2">
        <f>VLOOKUP(B67,'Listado de precios'!$A$5:$C$184,3,0)</f>
        <v>21850</v>
      </c>
      <c r="F67" s="2">
        <f t="shared" si="8"/>
        <v>43700</v>
      </c>
    </row>
    <row r="68" spans="1:6" x14ac:dyDescent="0.2">
      <c r="A68" s="2">
        <f t="shared" si="7"/>
        <v>4.1199999999999974</v>
      </c>
      <c r="B68" s="2" t="s">
        <v>178</v>
      </c>
      <c r="C68" s="2" t="s">
        <v>2</v>
      </c>
      <c r="D68" s="2">
        <f>D67</f>
        <v>2</v>
      </c>
      <c r="E68" s="2">
        <f>VLOOKUP(B68,'Listado de precios'!$A$5:$C$184,3,0)</f>
        <v>6000</v>
      </c>
      <c r="F68" s="2">
        <f t="shared" si="8"/>
        <v>12000</v>
      </c>
    </row>
    <row r="69" spans="1:6" x14ac:dyDescent="0.2">
      <c r="A69" s="2">
        <f t="shared" si="7"/>
        <v>4.1299999999999972</v>
      </c>
      <c r="B69" s="2" t="s">
        <v>180</v>
      </c>
      <c r="C69" s="2" t="s">
        <v>2</v>
      </c>
      <c r="D69" s="2">
        <v>1</v>
      </c>
      <c r="E69" s="2">
        <f>VLOOKUP(B69,'Listado de precios'!$A$5:$C$184,3,0)</f>
        <v>28000</v>
      </c>
      <c r="F69" s="2">
        <f t="shared" si="8"/>
        <v>28000</v>
      </c>
    </row>
    <row r="70" spans="1:6" x14ac:dyDescent="0.2">
      <c r="E70" s="2" t="s">
        <v>87</v>
      </c>
      <c r="F70" s="2">
        <f>SUM(F57:F69)</f>
        <v>290109.11619999999</v>
      </c>
    </row>
    <row r="72" spans="1:6" x14ac:dyDescent="0.2">
      <c r="A72" s="2" t="s">
        <v>10</v>
      </c>
      <c r="B72" s="2" t="s">
        <v>106</v>
      </c>
    </row>
    <row r="73" spans="1:6" x14ac:dyDescent="0.2">
      <c r="A73" s="2">
        <v>5</v>
      </c>
      <c r="B73" s="2" t="s">
        <v>15</v>
      </c>
    </row>
    <row r="74" spans="1:6" x14ac:dyDescent="0.2">
      <c r="A74" s="2">
        <f t="shared" ref="A74:A83" si="9">A73+0.01</f>
        <v>5.01</v>
      </c>
      <c r="B74" s="2" t="s">
        <v>48</v>
      </c>
      <c r="C74" s="2" t="s">
        <v>2</v>
      </c>
      <c r="D74" s="2">
        <v>1</v>
      </c>
      <c r="E74" s="2">
        <f>VLOOKUP(B74,'Listado de precios'!$A$5:$C$184,3,0)</f>
        <v>710655</v>
      </c>
      <c r="F74" s="2">
        <f t="shared" ref="F74:F83" si="10">E74*D74</f>
        <v>710655</v>
      </c>
    </row>
    <row r="75" spans="1:6" x14ac:dyDescent="0.2">
      <c r="A75" s="2">
        <f t="shared" si="9"/>
        <v>5.0199999999999996</v>
      </c>
      <c r="B75" s="2" t="s">
        <v>149</v>
      </c>
      <c r="C75" s="2" t="s">
        <v>2</v>
      </c>
      <c r="D75" s="2">
        <v>1</v>
      </c>
      <c r="E75" s="2">
        <f>VLOOKUP(B75,'Listado de precios'!$A$5:$C$184,3,0)</f>
        <v>8560</v>
      </c>
      <c r="F75" s="2">
        <f t="shared" si="10"/>
        <v>8560</v>
      </c>
    </row>
    <row r="76" spans="1:6" x14ac:dyDescent="0.2">
      <c r="A76" s="2">
        <f t="shared" si="9"/>
        <v>5.0299999999999994</v>
      </c>
      <c r="B76" s="2" t="s">
        <v>77</v>
      </c>
      <c r="C76" s="2" t="s">
        <v>1</v>
      </c>
      <c r="D76" s="2">
        <v>24</v>
      </c>
      <c r="E76" s="2">
        <f>VLOOKUP(B76,'Listado de precios'!$A$5:$C$184,3,0)</f>
        <v>9946</v>
      </c>
      <c r="F76" s="2">
        <f t="shared" si="10"/>
        <v>238704</v>
      </c>
    </row>
    <row r="77" spans="1:6" x14ac:dyDescent="0.2">
      <c r="A77" s="2">
        <f t="shared" si="9"/>
        <v>5.0399999999999991</v>
      </c>
      <c r="B77" s="2" t="s">
        <v>0</v>
      </c>
      <c r="C77" s="2" t="s">
        <v>2</v>
      </c>
      <c r="D77" s="2">
        <v>13</v>
      </c>
      <c r="E77" s="2">
        <f>VLOOKUP(B77,'Listado de precios'!$A$5:$C$184,3,0)</f>
        <v>600</v>
      </c>
      <c r="F77" s="2">
        <f t="shared" si="10"/>
        <v>7800</v>
      </c>
    </row>
    <row r="78" spans="1:6" x14ac:dyDescent="0.2">
      <c r="A78" s="2">
        <f t="shared" si="9"/>
        <v>5.0499999999999989</v>
      </c>
      <c r="B78" s="2" t="s">
        <v>50</v>
      </c>
      <c r="C78" s="2" t="s">
        <v>2</v>
      </c>
      <c r="D78" s="2">
        <v>24</v>
      </c>
      <c r="E78" s="2">
        <f>VLOOKUP(B78,'Listado de precios'!$A$5:$C$184,3,0)</f>
        <v>560</v>
      </c>
      <c r="F78" s="2">
        <f t="shared" si="10"/>
        <v>13440</v>
      </c>
    </row>
    <row r="79" spans="1:6" x14ac:dyDescent="0.2">
      <c r="A79" s="2">
        <f t="shared" si="9"/>
        <v>5.0599999999999987</v>
      </c>
      <c r="B79" s="2" t="s">
        <v>127</v>
      </c>
      <c r="C79" s="2" t="s">
        <v>1</v>
      </c>
      <c r="D79" s="2">
        <f>D76</f>
        <v>24</v>
      </c>
      <c r="E79" s="2">
        <f>VLOOKUP(B79,'Listado de precios'!$A$5:$C$184,3,0)</f>
        <v>4333</v>
      </c>
      <c r="F79" s="2">
        <f t="shared" si="10"/>
        <v>103992</v>
      </c>
    </row>
    <row r="80" spans="1:6" x14ac:dyDescent="0.2">
      <c r="A80" s="2">
        <f t="shared" si="9"/>
        <v>5.0699999999999985</v>
      </c>
      <c r="B80" s="2" t="s">
        <v>30</v>
      </c>
      <c r="C80" s="2" t="s">
        <v>2</v>
      </c>
      <c r="D80" s="2">
        <v>4</v>
      </c>
      <c r="E80" s="2">
        <f>VLOOKUP(B80,'Listado de precios'!$A$5:$C$184,3,0)</f>
        <v>86580</v>
      </c>
      <c r="F80" s="2">
        <f t="shared" si="10"/>
        <v>346320</v>
      </c>
    </row>
    <row r="81" spans="1:6" x14ac:dyDescent="0.2">
      <c r="A81" s="2">
        <f t="shared" si="9"/>
        <v>5.0799999999999983</v>
      </c>
      <c r="B81" s="2" t="s">
        <v>54</v>
      </c>
      <c r="C81" s="2" t="s">
        <v>2</v>
      </c>
      <c r="D81" s="2">
        <f>D80</f>
        <v>4</v>
      </c>
      <c r="E81" s="2">
        <f>VLOOKUP(B81,'Listado de precios'!$A$5:$C$184,3,0)</f>
        <v>8560</v>
      </c>
      <c r="F81" s="2">
        <f t="shared" si="10"/>
        <v>34240</v>
      </c>
    </row>
    <row r="82" spans="1:6" x14ac:dyDescent="0.2">
      <c r="A82" s="2">
        <f t="shared" si="9"/>
        <v>5.0899999999999981</v>
      </c>
      <c r="B82" s="2" t="s">
        <v>22</v>
      </c>
      <c r="C82" s="2" t="s">
        <v>1</v>
      </c>
      <c r="D82" s="2">
        <v>80</v>
      </c>
      <c r="E82" s="2">
        <f>VLOOKUP(B82,'Listado de precios'!$A$5:$C$184,3,0)</f>
        <v>1076.0159999999998</v>
      </c>
      <c r="F82" s="2">
        <f t="shared" si="10"/>
        <v>86081.279999999984</v>
      </c>
    </row>
    <row r="83" spans="1:6" x14ac:dyDescent="0.2">
      <c r="A83" s="2">
        <f t="shared" si="9"/>
        <v>5.0999999999999979</v>
      </c>
      <c r="B83" s="2" t="s">
        <v>41</v>
      </c>
      <c r="C83" s="2" t="s">
        <v>205</v>
      </c>
      <c r="D83" s="2">
        <v>7</v>
      </c>
      <c r="E83" s="2">
        <f>VLOOKUP(B83,'Listado de precios'!$A$5:$C$184,3,0)</f>
        <v>1100</v>
      </c>
      <c r="F83" s="2">
        <f t="shared" si="10"/>
        <v>7700</v>
      </c>
    </row>
    <row r="84" spans="1:6" x14ac:dyDescent="0.2">
      <c r="E84" s="2" t="s">
        <v>87</v>
      </c>
      <c r="F84" s="2">
        <f>SUM(F74:F83)</f>
        <v>1557492.28</v>
      </c>
    </row>
    <row r="86" spans="1:6" x14ac:dyDescent="0.2">
      <c r="A86" s="2" t="s">
        <v>10</v>
      </c>
      <c r="B86" s="2" t="s">
        <v>107</v>
      </c>
    </row>
    <row r="87" spans="1:6" x14ac:dyDescent="0.2">
      <c r="A87" s="2">
        <v>6</v>
      </c>
      <c r="B87" s="2" t="s">
        <v>15</v>
      </c>
    </row>
    <row r="88" spans="1:6" x14ac:dyDescent="0.2">
      <c r="A88" s="2">
        <f t="shared" ref="A88:A104" si="11">A87+0.01</f>
        <v>6.01</v>
      </c>
      <c r="B88" s="2" t="s">
        <v>49</v>
      </c>
      <c r="C88" s="2" t="s">
        <v>2</v>
      </c>
      <c r="D88" s="2">
        <v>3</v>
      </c>
      <c r="E88" s="2">
        <f>VLOOKUP(B88,'Listado de precios'!$A$5:$C$184,3,0)</f>
        <v>147889</v>
      </c>
      <c r="F88" s="2">
        <f t="shared" ref="F88:F104" si="12">D88*E88</f>
        <v>443667</v>
      </c>
    </row>
    <row r="89" spans="1:6" x14ac:dyDescent="0.2">
      <c r="A89" s="2">
        <f t="shared" si="11"/>
        <v>6.02</v>
      </c>
      <c r="B89" s="2" t="s">
        <v>59</v>
      </c>
      <c r="C89" s="2" t="s">
        <v>2</v>
      </c>
      <c r="D89" s="2">
        <f>D88</f>
        <v>3</v>
      </c>
      <c r="E89" s="2">
        <f>VLOOKUP(B89,'Listado de precios'!$A$5:$C$184,3,0)</f>
        <v>8560</v>
      </c>
      <c r="F89" s="2">
        <f t="shared" si="12"/>
        <v>25680</v>
      </c>
    </row>
    <row r="90" spans="1:6" x14ac:dyDescent="0.2">
      <c r="A90" s="2">
        <f t="shared" si="11"/>
        <v>6.0299999999999994</v>
      </c>
      <c r="B90" s="2" t="s">
        <v>158</v>
      </c>
      <c r="C90" s="2" t="s">
        <v>2</v>
      </c>
      <c r="D90" s="2">
        <f>D88</f>
        <v>3</v>
      </c>
      <c r="E90" s="2">
        <f>VLOOKUP(B90,'Listado de precios'!$A$5:$C$184,3,0)</f>
        <v>760000</v>
      </c>
      <c r="F90" s="2">
        <f t="shared" si="12"/>
        <v>2280000</v>
      </c>
    </row>
    <row r="91" spans="1:6" x14ac:dyDescent="0.2">
      <c r="A91" s="2">
        <f t="shared" si="11"/>
        <v>6.0399999999999991</v>
      </c>
      <c r="B91" s="2" t="s">
        <v>78</v>
      </c>
      <c r="C91" s="2" t="s">
        <v>1</v>
      </c>
      <c r="D91" s="2">
        <v>210</v>
      </c>
      <c r="E91" s="2">
        <f>VLOOKUP(B91,'Listado de precios'!$A$5:$C$184,3,0)</f>
        <v>14675</v>
      </c>
      <c r="F91" s="2">
        <f t="shared" si="12"/>
        <v>3081750</v>
      </c>
    </row>
    <row r="92" spans="1:6" x14ac:dyDescent="0.2">
      <c r="A92" s="2">
        <f t="shared" si="11"/>
        <v>6.0499999999999989</v>
      </c>
      <c r="B92" s="2" t="s">
        <v>51</v>
      </c>
      <c r="C92" s="2" t="s">
        <v>2</v>
      </c>
      <c r="D92" s="2">
        <f>D91</f>
        <v>210</v>
      </c>
      <c r="E92" s="2">
        <f>VLOOKUP(B92,'Listado de precios'!$A$5:$C$184,3,0)</f>
        <v>910</v>
      </c>
      <c r="F92" s="2">
        <f t="shared" si="12"/>
        <v>191100</v>
      </c>
    </row>
    <row r="93" spans="1:6" x14ac:dyDescent="0.2">
      <c r="A93" s="2">
        <f t="shared" si="11"/>
        <v>6.0599999999999987</v>
      </c>
      <c r="B93" s="2" t="s">
        <v>128</v>
      </c>
      <c r="C93" s="2" t="s">
        <v>1</v>
      </c>
      <c r="D93" s="2">
        <f>D91</f>
        <v>210</v>
      </c>
      <c r="E93" s="2">
        <f>VLOOKUP(B93,'Listado de precios'!$A$5:$C$184,3,0)</f>
        <v>6500</v>
      </c>
      <c r="F93" s="2">
        <f t="shared" si="12"/>
        <v>1365000</v>
      </c>
    </row>
    <row r="94" spans="1:6" x14ac:dyDescent="0.2">
      <c r="A94" s="2">
        <f t="shared" si="11"/>
        <v>6.0699999999999985</v>
      </c>
      <c r="B94" s="2" t="s">
        <v>0</v>
      </c>
      <c r="C94" s="2" t="s">
        <v>1</v>
      </c>
      <c r="D94" s="2">
        <v>40</v>
      </c>
      <c r="E94" s="2">
        <f>VLOOKUP(B94,'Listado de precios'!$A$5:$C$184,3,0)</f>
        <v>600</v>
      </c>
      <c r="F94" s="2">
        <f t="shared" si="12"/>
        <v>24000</v>
      </c>
    </row>
    <row r="95" spans="1:6" x14ac:dyDescent="0.2">
      <c r="A95" s="2">
        <f t="shared" si="11"/>
        <v>6.0799999999999983</v>
      </c>
      <c r="B95" s="2" t="s">
        <v>21</v>
      </c>
      <c r="C95" s="2" t="s">
        <v>1</v>
      </c>
      <c r="D95" s="2">
        <v>43</v>
      </c>
      <c r="E95" s="2">
        <f>VLOOKUP(B95,'Listado de precios'!$A$5:$C$184,3,0)</f>
        <v>2736.42</v>
      </c>
      <c r="F95" s="2">
        <f t="shared" si="12"/>
        <v>117666.06</v>
      </c>
    </row>
    <row r="96" spans="1:6" x14ac:dyDescent="0.2">
      <c r="A96" s="2">
        <f t="shared" si="11"/>
        <v>6.0899999999999981</v>
      </c>
      <c r="B96" s="2" t="s">
        <v>27</v>
      </c>
      <c r="C96" s="2" t="s">
        <v>1</v>
      </c>
      <c r="D96" s="2">
        <v>168</v>
      </c>
      <c r="E96" s="2">
        <f>VLOOKUP(B96,'Listado de precios'!$A$5:$C$184,3,0)</f>
        <v>1076.0159999999998</v>
      </c>
      <c r="F96" s="2">
        <f t="shared" si="12"/>
        <v>180770.68799999997</v>
      </c>
    </row>
    <row r="97" spans="1:6" x14ac:dyDescent="0.2">
      <c r="A97" s="2">
        <f t="shared" si="11"/>
        <v>6.0999999999999979</v>
      </c>
      <c r="B97" s="2" t="s">
        <v>46</v>
      </c>
      <c r="C97" s="2" t="s">
        <v>2</v>
      </c>
      <c r="D97" s="2">
        <v>15</v>
      </c>
      <c r="E97" s="2">
        <f>VLOOKUP(B97,'Listado de precios'!$A$5:$C$184,3,0)</f>
        <v>22464.5949</v>
      </c>
      <c r="F97" s="2">
        <f t="shared" si="12"/>
        <v>336968.92349999998</v>
      </c>
    </row>
    <row r="98" spans="1:6" x14ac:dyDescent="0.2">
      <c r="A98" s="2">
        <f t="shared" si="11"/>
        <v>6.1099999999999977</v>
      </c>
      <c r="B98" s="2" t="s">
        <v>44</v>
      </c>
      <c r="C98" s="2" t="s">
        <v>2</v>
      </c>
      <c r="D98" s="2">
        <v>7</v>
      </c>
      <c r="E98" s="2">
        <f>VLOOKUP(B98,'Listado de precios'!$A$5:$C$184,3,0)</f>
        <v>8455.5731999999989</v>
      </c>
      <c r="F98" s="2">
        <f t="shared" si="12"/>
        <v>59189.012399999992</v>
      </c>
    </row>
    <row r="99" spans="1:6" x14ac:dyDescent="0.2">
      <c r="A99" s="2">
        <f t="shared" si="11"/>
        <v>6.1199999999999974</v>
      </c>
      <c r="B99" s="2" t="s">
        <v>34</v>
      </c>
      <c r="C99" s="2" t="s">
        <v>2</v>
      </c>
      <c r="D99" s="2">
        <v>1</v>
      </c>
      <c r="E99" s="2">
        <f>VLOOKUP(B99,'Listado de precios'!$A$5:$C$184,3,0)</f>
        <v>302568</v>
      </c>
      <c r="F99" s="2">
        <f t="shared" si="12"/>
        <v>302568</v>
      </c>
    </row>
    <row r="100" spans="1:6" x14ac:dyDescent="0.2">
      <c r="A100" s="2">
        <f t="shared" si="11"/>
        <v>6.1299999999999972</v>
      </c>
      <c r="B100" s="2" t="s">
        <v>57</v>
      </c>
      <c r="C100" s="2" t="s">
        <v>2</v>
      </c>
      <c r="D100" s="2">
        <v>1</v>
      </c>
      <c r="E100" s="2">
        <f>VLOOKUP(B100,'Listado de precios'!$A$5:$C$184,3,0)</f>
        <v>16050</v>
      </c>
      <c r="F100" s="2">
        <f t="shared" si="12"/>
        <v>16050</v>
      </c>
    </row>
    <row r="101" spans="1:6" x14ac:dyDescent="0.2">
      <c r="A101" s="2">
        <f t="shared" si="11"/>
        <v>6.139999999999997</v>
      </c>
      <c r="B101" s="2" t="s">
        <v>33</v>
      </c>
      <c r="C101" s="2" t="s">
        <v>2</v>
      </c>
      <c r="D101" s="2">
        <v>1</v>
      </c>
      <c r="E101" s="2">
        <f>VLOOKUP(B101,'Listado de precios'!$A$5:$C$184,3,0)</f>
        <v>605136</v>
      </c>
      <c r="F101" s="2">
        <f t="shared" si="12"/>
        <v>605136</v>
      </c>
    </row>
    <row r="102" spans="1:6" x14ac:dyDescent="0.2">
      <c r="A102" s="2">
        <f t="shared" si="11"/>
        <v>6.1499999999999968</v>
      </c>
      <c r="B102" s="2" t="s">
        <v>56</v>
      </c>
      <c r="C102" s="2" t="s">
        <v>2</v>
      </c>
      <c r="D102" s="2">
        <v>1</v>
      </c>
      <c r="E102" s="2">
        <f>VLOOKUP(B102,'Listado de precios'!$A$5:$C$184,3,0)</f>
        <v>32100</v>
      </c>
      <c r="F102" s="2">
        <f t="shared" si="12"/>
        <v>32100</v>
      </c>
    </row>
    <row r="103" spans="1:6" x14ac:dyDescent="0.2">
      <c r="A103" s="2">
        <f t="shared" si="11"/>
        <v>6.1599999999999966</v>
      </c>
      <c r="B103" s="2" t="s">
        <v>154</v>
      </c>
      <c r="C103" s="2" t="s">
        <v>2</v>
      </c>
      <c r="D103" s="2">
        <v>1</v>
      </c>
      <c r="E103" s="2">
        <f>VLOOKUP(B103,'Listado de precios'!$A$5:$C$184,3,0)</f>
        <v>110000</v>
      </c>
      <c r="F103" s="2">
        <f t="shared" si="12"/>
        <v>110000</v>
      </c>
    </row>
    <row r="104" spans="1:6" x14ac:dyDescent="0.2">
      <c r="A104" s="2">
        <f t="shared" si="11"/>
        <v>6.1699999999999964</v>
      </c>
      <c r="B104" s="2" t="s">
        <v>172</v>
      </c>
      <c r="C104" s="2" t="s">
        <v>60</v>
      </c>
      <c r="D104" s="2">
        <v>1</v>
      </c>
      <c r="E104" s="2">
        <f>VLOOKUP(B104,'Listado de precios'!$A$5:$C$184,3,0)</f>
        <v>1440000</v>
      </c>
      <c r="F104" s="2">
        <f t="shared" si="12"/>
        <v>1440000</v>
      </c>
    </row>
    <row r="105" spans="1:6" x14ac:dyDescent="0.2">
      <c r="E105" s="2" t="s">
        <v>87</v>
      </c>
      <c r="F105" s="2">
        <f>SUM(F88:F104)</f>
        <v>10611645.683899999</v>
      </c>
    </row>
    <row r="107" spans="1:6" x14ac:dyDescent="0.2">
      <c r="A107" s="2" t="s">
        <v>10</v>
      </c>
      <c r="B107" s="2" t="s">
        <v>108</v>
      </c>
    </row>
    <row r="108" spans="1:6" x14ac:dyDescent="0.2">
      <c r="A108" s="2">
        <v>7</v>
      </c>
      <c r="B108" s="2" t="s">
        <v>15</v>
      </c>
    </row>
    <row r="109" spans="1:6" x14ac:dyDescent="0.2">
      <c r="A109" s="2">
        <f t="shared" ref="A109:A118" si="13">A108+0.01</f>
        <v>7.01</v>
      </c>
      <c r="B109" s="2" t="s">
        <v>186</v>
      </c>
      <c r="C109" s="2" t="s">
        <v>2</v>
      </c>
      <c r="D109" s="2">
        <v>1</v>
      </c>
      <c r="E109" s="2">
        <f>VLOOKUP(B109,'Listado de precios'!$A$5:$C$184,3,0)</f>
        <v>393800</v>
      </c>
      <c r="F109" s="2">
        <f t="shared" ref="F109:F118" si="14">E109*D109</f>
        <v>393800</v>
      </c>
    </row>
    <row r="110" spans="1:6" x14ac:dyDescent="0.2">
      <c r="A110" s="2">
        <f t="shared" si="13"/>
        <v>7.02</v>
      </c>
      <c r="B110" s="2" t="s">
        <v>179</v>
      </c>
      <c r="C110" s="2" t="s">
        <v>2</v>
      </c>
      <c r="D110" s="2">
        <v>180</v>
      </c>
      <c r="E110" s="2">
        <f>VLOOKUP(B110,'Listado de precios'!$A$5:$C$184,3,0)</f>
        <v>21850</v>
      </c>
      <c r="F110" s="2">
        <f t="shared" si="14"/>
        <v>3933000</v>
      </c>
    </row>
    <row r="111" spans="1:6" x14ac:dyDescent="0.2">
      <c r="A111" s="2">
        <f t="shared" si="13"/>
        <v>7.0299999999999994</v>
      </c>
      <c r="B111" s="2" t="s">
        <v>185</v>
      </c>
      <c r="C111" s="2" t="s">
        <v>2</v>
      </c>
      <c r="D111" s="2">
        <v>4</v>
      </c>
      <c r="E111" s="2">
        <f>VLOOKUP(B111,'Listado de precios'!$A$5:$C$184,3,0)</f>
        <v>469984</v>
      </c>
      <c r="F111" s="2">
        <f t="shared" si="14"/>
        <v>1879936</v>
      </c>
    </row>
    <row r="112" spans="1:6" x14ac:dyDescent="0.2">
      <c r="A112" s="2">
        <f t="shared" si="13"/>
        <v>7.0399999999999991</v>
      </c>
      <c r="B112" s="2" t="s">
        <v>201</v>
      </c>
      <c r="C112" s="2" t="s">
        <v>2</v>
      </c>
      <c r="D112" s="2">
        <v>1</v>
      </c>
      <c r="E112" s="2">
        <f>VLOOKUP(B112,'Listado de precios'!$A$5:$C$184,3,0)</f>
        <v>45000</v>
      </c>
      <c r="F112" s="2">
        <f t="shared" si="14"/>
        <v>45000</v>
      </c>
    </row>
    <row r="113" spans="1:6" x14ac:dyDescent="0.2">
      <c r="A113" s="2">
        <f t="shared" si="13"/>
        <v>7.0499999999999989</v>
      </c>
      <c r="B113" s="2" t="s">
        <v>178</v>
      </c>
      <c r="C113" s="2" t="s">
        <v>2</v>
      </c>
      <c r="D113" s="2">
        <f>D110</f>
        <v>180</v>
      </c>
      <c r="E113" s="2">
        <f>VLOOKUP(B113,'Listado de precios'!$A$5:$C$184,3,0)</f>
        <v>6000</v>
      </c>
      <c r="F113" s="2">
        <f t="shared" si="14"/>
        <v>1080000</v>
      </c>
    </row>
    <row r="114" spans="1:6" x14ac:dyDescent="0.2">
      <c r="A114" s="2">
        <f t="shared" si="13"/>
        <v>7.0599999999999987</v>
      </c>
      <c r="B114" s="2" t="s">
        <v>153</v>
      </c>
      <c r="C114" s="2" t="s">
        <v>2</v>
      </c>
      <c r="D114" s="2">
        <v>1</v>
      </c>
      <c r="E114" s="2">
        <f>VLOOKUP(B114,'Listado de precios'!$A$5:$C$184,3,0)</f>
        <v>54900</v>
      </c>
      <c r="F114" s="2">
        <f t="shared" si="14"/>
        <v>54900</v>
      </c>
    </row>
    <row r="115" spans="1:6" x14ac:dyDescent="0.2">
      <c r="A115" s="2">
        <f t="shared" si="13"/>
        <v>7.0699999999999985</v>
      </c>
      <c r="B115" s="2" t="s">
        <v>123</v>
      </c>
      <c r="C115" s="2" t="s">
        <v>2</v>
      </c>
      <c r="D115" s="2">
        <v>1</v>
      </c>
      <c r="E115" s="2">
        <f>VLOOKUP(B115,'Listado de precios'!$A$5:$C$184,3,0)</f>
        <v>90000</v>
      </c>
      <c r="F115" s="2">
        <f t="shared" si="14"/>
        <v>90000</v>
      </c>
    </row>
    <row r="116" spans="1:6" x14ac:dyDescent="0.2">
      <c r="A116" s="2">
        <f t="shared" si="13"/>
        <v>7.0799999999999983</v>
      </c>
      <c r="B116" s="2" t="s">
        <v>73</v>
      </c>
      <c r="C116" s="2" t="s">
        <v>2</v>
      </c>
      <c r="D116" s="2">
        <v>12</v>
      </c>
      <c r="E116" s="2">
        <f>VLOOKUP(B116,'Listado de precios'!$A$5:$C$184,3,0)</f>
        <v>11996</v>
      </c>
      <c r="F116" s="2">
        <f t="shared" si="14"/>
        <v>143952</v>
      </c>
    </row>
    <row r="117" spans="1:6" x14ac:dyDescent="0.2">
      <c r="A117" s="2">
        <f t="shared" si="13"/>
        <v>7.0899999999999981</v>
      </c>
      <c r="B117" s="2" t="s">
        <v>20</v>
      </c>
      <c r="C117" s="2" t="s">
        <v>1</v>
      </c>
      <c r="D117" s="2">
        <v>8</v>
      </c>
      <c r="E117" s="2">
        <f>VLOOKUP(B117,'Listado de precios'!$A$5:$C$184,3,0)</f>
        <v>69389</v>
      </c>
      <c r="F117" s="2">
        <f t="shared" si="14"/>
        <v>555112</v>
      </c>
    </row>
    <row r="118" spans="1:6" x14ac:dyDescent="0.2">
      <c r="A118" s="2">
        <f t="shared" si="13"/>
        <v>7.0999999999999979</v>
      </c>
      <c r="B118" s="2" t="s">
        <v>126</v>
      </c>
      <c r="C118" s="2" t="s">
        <v>2</v>
      </c>
      <c r="D118" s="2">
        <v>1</v>
      </c>
      <c r="E118" s="2">
        <f>VLOOKUP(B118,'Listado de precios'!$A$5:$C$184,3,0)</f>
        <v>642000</v>
      </c>
      <c r="F118" s="2">
        <f t="shared" si="14"/>
        <v>642000</v>
      </c>
    </row>
    <row r="119" spans="1:6" x14ac:dyDescent="0.2">
      <c r="E119" s="2" t="s">
        <v>87</v>
      </c>
      <c r="F119" s="2">
        <f>SUM(F109:F118)</f>
        <v>8817700</v>
      </c>
    </row>
    <row r="121" spans="1:6" x14ac:dyDescent="0.2">
      <c r="A121" s="2" t="s">
        <v>10</v>
      </c>
      <c r="B121" s="2" t="s">
        <v>204</v>
      </c>
    </row>
    <row r="122" spans="1:6" x14ac:dyDescent="0.2">
      <c r="A122" s="2">
        <v>8</v>
      </c>
      <c r="B122" s="2" t="s">
        <v>15</v>
      </c>
    </row>
    <row r="123" spans="1:6" x14ac:dyDescent="0.2">
      <c r="A123" s="2">
        <f t="shared" ref="A123:A140" si="15">A122+0.01</f>
        <v>8.01</v>
      </c>
      <c r="B123" s="2" t="s">
        <v>76</v>
      </c>
      <c r="C123" s="2" t="s">
        <v>2</v>
      </c>
      <c r="D123" s="2">
        <v>1</v>
      </c>
      <c r="E123" s="2">
        <f>VLOOKUP(B123,'Listado de precios'!$A$5:$C$184,3,0)</f>
        <v>522095.81640000001</v>
      </c>
      <c r="F123" s="2">
        <f t="shared" ref="F123:F140" si="16">E123*D123</f>
        <v>522095.81640000001</v>
      </c>
    </row>
    <row r="124" spans="1:6" x14ac:dyDescent="0.2">
      <c r="A124" s="2">
        <f t="shared" si="15"/>
        <v>8.02</v>
      </c>
      <c r="B124" s="2" t="s">
        <v>17</v>
      </c>
      <c r="C124" s="2" t="s">
        <v>2</v>
      </c>
      <c r="D124" s="2">
        <v>1</v>
      </c>
      <c r="E124" s="2">
        <f>VLOOKUP(B124,'Listado de precios'!$A$5:$C$184,3,0)</f>
        <v>180000</v>
      </c>
      <c r="F124" s="2">
        <f t="shared" si="16"/>
        <v>180000</v>
      </c>
    </row>
    <row r="125" spans="1:6" x14ac:dyDescent="0.2">
      <c r="A125" s="2">
        <f t="shared" si="15"/>
        <v>8.0299999999999994</v>
      </c>
      <c r="B125" s="2" t="s">
        <v>14</v>
      </c>
      <c r="C125" s="2" t="s">
        <v>2</v>
      </c>
      <c r="D125" s="2">
        <v>1</v>
      </c>
      <c r="E125" s="2">
        <f>VLOOKUP(B125,'Listado de precios'!$A$5:$C$184,3,0)</f>
        <v>65244.062700000002</v>
      </c>
      <c r="F125" s="2">
        <f t="shared" si="16"/>
        <v>65244.062700000002</v>
      </c>
    </row>
    <row r="126" spans="1:6" x14ac:dyDescent="0.2">
      <c r="A126" s="2">
        <f t="shared" si="15"/>
        <v>8.0399999999999991</v>
      </c>
      <c r="B126" s="2" t="s">
        <v>65</v>
      </c>
      <c r="C126" s="2" t="s">
        <v>2</v>
      </c>
      <c r="D126" s="2">
        <v>2</v>
      </c>
      <c r="E126" s="2">
        <f>VLOOKUP(B126,'Listado de precios'!$A$5:$C$184,3,0)</f>
        <v>383500</v>
      </c>
      <c r="F126" s="2">
        <f t="shared" si="16"/>
        <v>767000</v>
      </c>
    </row>
    <row r="127" spans="1:6" x14ac:dyDescent="0.2">
      <c r="A127" s="2">
        <f t="shared" si="15"/>
        <v>8.0499999999999989</v>
      </c>
      <c r="B127" s="2" t="s">
        <v>72</v>
      </c>
      <c r="C127" s="2" t="s">
        <v>2</v>
      </c>
      <c r="D127" s="2">
        <v>1</v>
      </c>
      <c r="E127" s="2">
        <f>VLOOKUP(B127,'Listado de precios'!$A$5:$C$184,3,0)</f>
        <v>229984.4253</v>
      </c>
      <c r="F127" s="2">
        <f t="shared" si="16"/>
        <v>229984.4253</v>
      </c>
    </row>
    <row r="128" spans="1:6" x14ac:dyDescent="0.2">
      <c r="A128" s="2">
        <f t="shared" si="15"/>
        <v>8.0599999999999987</v>
      </c>
      <c r="B128" s="2" t="s">
        <v>67</v>
      </c>
      <c r="C128" s="2" t="s">
        <v>2</v>
      </c>
      <c r="D128" s="2">
        <v>12</v>
      </c>
      <c r="E128" s="2">
        <f>VLOOKUP(B128,'Listado de precios'!$A$5:$C$184,3,0)</f>
        <v>6055.0502999999999</v>
      </c>
      <c r="F128" s="2">
        <f t="shared" si="16"/>
        <v>72660.603600000002</v>
      </c>
    </row>
    <row r="129" spans="1:6" x14ac:dyDescent="0.2">
      <c r="A129" s="2">
        <f t="shared" si="15"/>
        <v>8.0699999999999985</v>
      </c>
      <c r="B129" s="2" t="s">
        <v>36</v>
      </c>
      <c r="C129" s="2" t="s">
        <v>2</v>
      </c>
      <c r="D129" s="2">
        <v>1</v>
      </c>
      <c r="E129" s="2">
        <f>VLOOKUP(B129,'Listado de precios'!$A$5:$C$184,3,0)</f>
        <v>2400.5229000000004</v>
      </c>
      <c r="F129" s="2">
        <f t="shared" si="16"/>
        <v>2400.5229000000004</v>
      </c>
    </row>
    <row r="130" spans="1:6" x14ac:dyDescent="0.2">
      <c r="A130" s="2">
        <f t="shared" si="15"/>
        <v>8.0799999999999983</v>
      </c>
      <c r="B130" s="2" t="s">
        <v>47</v>
      </c>
      <c r="C130" s="2" t="s">
        <v>2</v>
      </c>
      <c r="D130" s="2">
        <v>1</v>
      </c>
      <c r="E130" s="2">
        <f>VLOOKUP(B130,'Listado de precios'!$A$5:$C$184,3,0)</f>
        <v>635242.85100000002</v>
      </c>
      <c r="F130" s="2">
        <f t="shared" si="16"/>
        <v>635242.85100000002</v>
      </c>
    </row>
    <row r="131" spans="1:6" x14ac:dyDescent="0.2">
      <c r="A131" s="2">
        <f t="shared" si="15"/>
        <v>8.0899999999999981</v>
      </c>
      <c r="B131" s="2" t="s">
        <v>7</v>
      </c>
      <c r="C131" s="2" t="s">
        <v>2</v>
      </c>
      <c r="D131" s="2">
        <v>6</v>
      </c>
      <c r="E131" s="2">
        <f>VLOOKUP(B131,'Listado de precios'!$A$5:$C$184,3,0)</f>
        <v>245820.7107</v>
      </c>
      <c r="F131" s="2">
        <f t="shared" si="16"/>
        <v>1474924.2642000001</v>
      </c>
    </row>
    <row r="132" spans="1:6" x14ac:dyDescent="0.2">
      <c r="A132" s="2">
        <f t="shared" si="15"/>
        <v>8.0999999999999979</v>
      </c>
      <c r="B132" s="2" t="s">
        <v>13</v>
      </c>
      <c r="C132" s="2" t="s">
        <v>2</v>
      </c>
      <c r="D132" s="2">
        <v>1</v>
      </c>
      <c r="E132" s="2">
        <f>VLOOKUP(B132,'Listado de precios'!$A$5:$C$184,3,0)</f>
        <v>198455.16930000004</v>
      </c>
      <c r="F132" s="2">
        <f t="shared" si="16"/>
        <v>198455.16930000004</v>
      </c>
    </row>
    <row r="133" spans="1:6" x14ac:dyDescent="0.2">
      <c r="A133" s="2">
        <f t="shared" si="15"/>
        <v>8.1099999999999977</v>
      </c>
      <c r="B133" s="2" t="s">
        <v>153</v>
      </c>
      <c r="C133" s="2" t="s">
        <v>2</v>
      </c>
      <c r="D133" s="2">
        <v>1</v>
      </c>
      <c r="E133" s="2">
        <f>VLOOKUP(B133,'Listado de precios'!$A$5:$C$184,3,0)</f>
        <v>54900</v>
      </c>
      <c r="F133" s="2">
        <f t="shared" si="16"/>
        <v>54900</v>
      </c>
    </row>
    <row r="134" spans="1:6" x14ac:dyDescent="0.2">
      <c r="A134" s="2">
        <f t="shared" si="15"/>
        <v>8.1199999999999974</v>
      </c>
      <c r="B134" s="2" t="s">
        <v>66</v>
      </c>
      <c r="C134" s="2" t="s">
        <v>2</v>
      </c>
      <c r="D134" s="2">
        <v>2</v>
      </c>
      <c r="E134" s="2">
        <f>VLOOKUP(B134,'Listado de precios'!$A$5:$C$184,3,0)</f>
        <v>193474.98</v>
      </c>
      <c r="F134" s="2">
        <f t="shared" si="16"/>
        <v>386949.96</v>
      </c>
    </row>
    <row r="135" spans="1:6" x14ac:dyDescent="0.2">
      <c r="A135" s="2">
        <f t="shared" si="15"/>
        <v>8.1299999999999972</v>
      </c>
      <c r="B135" s="2" t="s">
        <v>23</v>
      </c>
      <c r="C135" s="2" t="s">
        <v>1</v>
      </c>
      <c r="D135" s="2">
        <v>10</v>
      </c>
      <c r="E135" s="2">
        <f>VLOOKUP(B135,'Listado de precios'!$A$5:$C$184,3,0)</f>
        <v>4126</v>
      </c>
      <c r="F135" s="2">
        <f t="shared" si="16"/>
        <v>41260</v>
      </c>
    </row>
    <row r="136" spans="1:6" x14ac:dyDescent="0.2">
      <c r="A136" s="2">
        <f t="shared" si="15"/>
        <v>8.139999999999997</v>
      </c>
      <c r="B136" s="2" t="s">
        <v>81</v>
      </c>
      <c r="C136" s="2" t="s">
        <v>1</v>
      </c>
      <c r="D136" s="2">
        <v>2</v>
      </c>
      <c r="E136" s="2">
        <f>VLOOKUP(B136,'Listado de precios'!$A$5:$C$184,3,0)</f>
        <v>20711</v>
      </c>
      <c r="F136" s="2">
        <f t="shared" si="16"/>
        <v>41422</v>
      </c>
    </row>
    <row r="137" spans="1:6" x14ac:dyDescent="0.2">
      <c r="A137" s="2">
        <f t="shared" si="15"/>
        <v>8.1499999999999968</v>
      </c>
      <c r="B137" s="2" t="s">
        <v>73</v>
      </c>
      <c r="C137" s="2" t="s">
        <v>2</v>
      </c>
      <c r="D137" s="2">
        <v>12</v>
      </c>
      <c r="E137" s="2">
        <f>VLOOKUP(B137,'Listado de precios'!$A$5:$C$184,3,0)</f>
        <v>11996</v>
      </c>
      <c r="F137" s="2">
        <f t="shared" si="16"/>
        <v>143952</v>
      </c>
    </row>
    <row r="138" spans="1:6" x14ac:dyDescent="0.2">
      <c r="A138" s="2">
        <f t="shared" si="15"/>
        <v>8.1599999999999966</v>
      </c>
      <c r="B138" s="2" t="s">
        <v>20</v>
      </c>
      <c r="C138" s="2" t="s">
        <v>1</v>
      </c>
      <c r="D138" s="2">
        <v>8</v>
      </c>
      <c r="E138" s="2">
        <f>VLOOKUP(B138,'Listado de precios'!$A$5:$C$184,3,0)</f>
        <v>69389</v>
      </c>
      <c r="F138" s="2">
        <f t="shared" si="16"/>
        <v>555112</v>
      </c>
    </row>
    <row r="139" spans="1:6" x14ac:dyDescent="0.2">
      <c r="A139" s="2">
        <f t="shared" si="15"/>
        <v>8.1699999999999964</v>
      </c>
      <c r="B139" s="2" t="s">
        <v>124</v>
      </c>
      <c r="C139" s="2" t="s">
        <v>2</v>
      </c>
      <c r="D139" s="2">
        <v>1</v>
      </c>
      <c r="E139" s="2">
        <f>VLOOKUP(B139,'Listado de precios'!$A$5:$C$184,3,0)</f>
        <v>160500</v>
      </c>
      <c r="F139" s="2">
        <f t="shared" si="16"/>
        <v>160500</v>
      </c>
    </row>
    <row r="140" spans="1:6" x14ac:dyDescent="0.2">
      <c r="A140" s="2">
        <f t="shared" si="15"/>
        <v>8.1799999999999962</v>
      </c>
      <c r="B140" s="2" t="s">
        <v>125</v>
      </c>
      <c r="C140" s="2" t="s">
        <v>2</v>
      </c>
      <c r="D140" s="2">
        <v>1</v>
      </c>
      <c r="E140" s="2">
        <f>VLOOKUP(B140,'Listado de precios'!$A$5:$C$184,3,0)</f>
        <v>1070000</v>
      </c>
      <c r="F140" s="2">
        <f t="shared" si="16"/>
        <v>1070000</v>
      </c>
    </row>
    <row r="141" spans="1:6" x14ac:dyDescent="0.2">
      <c r="E141" s="2" t="s">
        <v>87</v>
      </c>
      <c r="F141" s="2">
        <f>SUM(F123:F140)</f>
        <v>6602103.6754000001</v>
      </c>
    </row>
    <row r="143" spans="1:6" x14ac:dyDescent="0.2">
      <c r="A143" s="2" t="s">
        <v>10</v>
      </c>
      <c r="B143" s="2" t="s">
        <v>144</v>
      </c>
    </row>
    <row r="144" spans="1:6" x14ac:dyDescent="0.2">
      <c r="A144" s="2">
        <v>9</v>
      </c>
      <c r="B144" s="2" t="s">
        <v>15</v>
      </c>
    </row>
    <row r="145" spans="1:6" x14ac:dyDescent="0.2">
      <c r="A145" s="2">
        <f t="shared" ref="A145:A154" si="17">A144+0.01</f>
        <v>9.01</v>
      </c>
      <c r="B145" s="2" t="s">
        <v>84</v>
      </c>
      <c r="C145" s="2" t="s">
        <v>1</v>
      </c>
      <c r="D145" s="2">
        <v>173.5</v>
      </c>
      <c r="E145" s="2">
        <f>VLOOKUP(B145,'Listado de precios'!$A$5:$C$184,3,0)</f>
        <v>16830</v>
      </c>
      <c r="F145" s="2">
        <f t="shared" ref="F145:F154" si="18">D145*E145</f>
        <v>2920005</v>
      </c>
    </row>
    <row r="146" spans="1:6" x14ac:dyDescent="0.2">
      <c r="A146" s="2">
        <f t="shared" si="17"/>
        <v>9.02</v>
      </c>
      <c r="B146" s="2" t="s">
        <v>83</v>
      </c>
      <c r="C146" s="2" t="s">
        <v>1</v>
      </c>
      <c r="D146" s="2">
        <v>148</v>
      </c>
      <c r="E146" s="2">
        <f>VLOOKUP(B146,'Listado de precios'!$A$5:$C$184,3,0)</f>
        <v>10820</v>
      </c>
      <c r="F146" s="2">
        <f t="shared" si="18"/>
        <v>1601360</v>
      </c>
    </row>
    <row r="147" spans="1:6" x14ac:dyDescent="0.2">
      <c r="A147" s="2">
        <f t="shared" si="17"/>
        <v>9.0299999999999994</v>
      </c>
      <c r="B147" s="2" t="s">
        <v>133</v>
      </c>
      <c r="C147" s="2" t="s">
        <v>1</v>
      </c>
      <c r="D147" s="2">
        <f>D145</f>
        <v>173.5</v>
      </c>
      <c r="E147" s="2">
        <f>VLOOKUP(B147,'Listado de precios'!$A$5:$C$184,3,0)</f>
        <v>6500</v>
      </c>
      <c r="F147" s="2">
        <f t="shared" si="18"/>
        <v>1127750</v>
      </c>
    </row>
    <row r="148" spans="1:6" x14ac:dyDescent="0.2">
      <c r="A148" s="2">
        <f t="shared" si="17"/>
        <v>9.0399999999999991</v>
      </c>
      <c r="B148" s="2" t="s">
        <v>171</v>
      </c>
      <c r="C148" s="2" t="s">
        <v>1</v>
      </c>
      <c r="D148" s="2">
        <f>D146</f>
        <v>148</v>
      </c>
      <c r="E148" s="2">
        <f>VLOOKUP(B148,'Listado de precios'!$A$5:$C$184,3,0)</f>
        <v>2889</v>
      </c>
      <c r="F148" s="2">
        <f t="shared" si="18"/>
        <v>427572</v>
      </c>
    </row>
    <row r="149" spans="1:6" x14ac:dyDescent="0.2">
      <c r="A149" s="2">
        <f t="shared" si="17"/>
        <v>9.0499999999999989</v>
      </c>
      <c r="B149" s="2" t="s">
        <v>184</v>
      </c>
      <c r="C149" s="2" t="s">
        <v>2</v>
      </c>
      <c r="D149" s="2">
        <v>8</v>
      </c>
      <c r="E149" s="2">
        <f>VLOOKUP(B149,'Listado de precios'!$A$5:$C$184,3,0)</f>
        <v>378210</v>
      </c>
      <c r="F149" s="2">
        <f t="shared" si="18"/>
        <v>3025680</v>
      </c>
    </row>
    <row r="150" spans="1:6" x14ac:dyDescent="0.2">
      <c r="A150" s="2">
        <f t="shared" si="17"/>
        <v>9.0599999999999987</v>
      </c>
      <c r="B150" s="2" t="s">
        <v>183</v>
      </c>
      <c r="C150" s="2" t="s">
        <v>2</v>
      </c>
      <c r="D150" s="2">
        <f>D149</f>
        <v>8</v>
      </c>
      <c r="E150" s="2">
        <f>VLOOKUP(B150,'Listado de precios'!$A$5:$C$184,3,0)</f>
        <v>32000</v>
      </c>
      <c r="F150" s="2">
        <f t="shared" si="18"/>
        <v>256000</v>
      </c>
    </row>
    <row r="151" spans="1:6" x14ac:dyDescent="0.2">
      <c r="A151" s="2">
        <f t="shared" si="17"/>
        <v>9.0699999999999985</v>
      </c>
      <c r="B151" s="2" t="s">
        <v>35</v>
      </c>
      <c r="C151" s="2" t="s">
        <v>2</v>
      </c>
      <c r="D151" s="2">
        <v>4</v>
      </c>
      <c r="E151" s="2">
        <f>VLOOKUP(B151,'Listado de precios'!$A$5:$C$184,3,0)</f>
        <v>378210</v>
      </c>
      <c r="F151" s="2">
        <f t="shared" si="18"/>
        <v>1512840</v>
      </c>
    </row>
    <row r="152" spans="1:6" x14ac:dyDescent="0.2">
      <c r="A152" s="2">
        <f t="shared" si="17"/>
        <v>9.0799999999999983</v>
      </c>
      <c r="B152" s="2" t="s">
        <v>58</v>
      </c>
      <c r="C152" s="2" t="s">
        <v>2</v>
      </c>
      <c r="D152" s="2">
        <f>D151</f>
        <v>4</v>
      </c>
      <c r="E152" s="2">
        <f>VLOOKUP(B152,'Listado de precios'!$A$5:$C$184,3,0)</f>
        <v>40881</v>
      </c>
      <c r="F152" s="2">
        <f t="shared" si="18"/>
        <v>163524</v>
      </c>
    </row>
    <row r="153" spans="1:6" x14ac:dyDescent="0.2">
      <c r="A153" s="2">
        <f t="shared" si="17"/>
        <v>9.0899999999999981</v>
      </c>
      <c r="B153" s="2" t="s">
        <v>37</v>
      </c>
      <c r="C153" s="2" t="s">
        <v>38</v>
      </c>
      <c r="D153" s="2">
        <f>0.00339*30</f>
        <v>0.1017</v>
      </c>
      <c r="E153" s="2">
        <f>VLOOKUP(B153,'Listado de precios'!$A$5:$C$184,3,0)</f>
        <v>56900</v>
      </c>
      <c r="F153" s="2">
        <f t="shared" si="18"/>
        <v>5786.73</v>
      </c>
    </row>
    <row r="154" spans="1:6" x14ac:dyDescent="0.2">
      <c r="A154" s="2">
        <f t="shared" si="17"/>
        <v>9.0999999999999979</v>
      </c>
      <c r="B154" s="2" t="s">
        <v>53</v>
      </c>
      <c r="C154" s="2" t="s">
        <v>2</v>
      </c>
      <c r="D154" s="2">
        <f>0.01*30</f>
        <v>0.3</v>
      </c>
      <c r="E154" s="2">
        <f>VLOOKUP(B154,'Listado de precios'!$A$5:$C$184,3,0)</f>
        <v>27900</v>
      </c>
      <c r="F154" s="2">
        <f t="shared" si="18"/>
        <v>8370</v>
      </c>
    </row>
    <row r="155" spans="1:6" x14ac:dyDescent="0.2">
      <c r="E155" s="2" t="s">
        <v>87</v>
      </c>
      <c r="F155" s="2">
        <f>SUM(F145:F154)</f>
        <v>11048887.73</v>
      </c>
    </row>
    <row r="157" spans="1:6" x14ac:dyDescent="0.2">
      <c r="A157" s="2" t="s">
        <v>10</v>
      </c>
      <c r="B157" s="2" t="s">
        <v>175</v>
      </c>
    </row>
    <row r="158" spans="1:6" x14ac:dyDescent="0.2">
      <c r="A158" s="2">
        <v>10</v>
      </c>
      <c r="B158" s="2" t="s">
        <v>15</v>
      </c>
    </row>
    <row r="159" spans="1:6" x14ac:dyDescent="0.2">
      <c r="A159" s="2">
        <f t="shared" ref="A159:A187" si="19">A158+0.01</f>
        <v>10.01</v>
      </c>
      <c r="B159" s="2" t="s">
        <v>79</v>
      </c>
      <c r="C159" s="2" t="s">
        <v>1</v>
      </c>
      <c r="D159" s="2">
        <v>12</v>
      </c>
      <c r="E159" s="2">
        <f>VLOOKUP(B159,'Listado de precios'!$A$5:$C$184,3,0)</f>
        <v>4659</v>
      </c>
      <c r="F159" s="2">
        <f t="shared" ref="F159:F187" si="20">D159*E159</f>
        <v>55908</v>
      </c>
    </row>
    <row r="160" spans="1:6" x14ac:dyDescent="0.2">
      <c r="A160" s="2">
        <f t="shared" si="19"/>
        <v>10.02</v>
      </c>
      <c r="B160" s="2" t="s">
        <v>129</v>
      </c>
      <c r="C160" s="2" t="s">
        <v>2</v>
      </c>
      <c r="D160" s="2">
        <f>D159</f>
        <v>12</v>
      </c>
      <c r="E160" s="2">
        <f>VLOOKUP(B160,'Listado de precios'!$A$5:$C$184,3,0)</f>
        <v>2167</v>
      </c>
      <c r="F160" s="2">
        <f t="shared" si="20"/>
        <v>26004</v>
      </c>
    </row>
    <row r="161" spans="1:6" x14ac:dyDescent="0.2">
      <c r="A161" s="2">
        <f t="shared" si="19"/>
        <v>10.029999999999999</v>
      </c>
      <c r="B161" s="2" t="s">
        <v>52</v>
      </c>
      <c r="C161" s="2" t="s">
        <v>2</v>
      </c>
      <c r="D161" s="2">
        <v>12</v>
      </c>
      <c r="E161" s="2">
        <f>VLOOKUP(B161,'Listado de precios'!$A$5:$C$184,3,0)</f>
        <v>165</v>
      </c>
      <c r="F161" s="2">
        <f t="shared" si="20"/>
        <v>1980</v>
      </c>
    </row>
    <row r="162" spans="1:6" x14ac:dyDescent="0.2">
      <c r="A162" s="2">
        <f t="shared" si="19"/>
        <v>10.039999999999999</v>
      </c>
      <c r="B162" s="2" t="s">
        <v>0</v>
      </c>
      <c r="C162" s="2" t="s">
        <v>1</v>
      </c>
      <c r="D162" s="2">
        <v>8.5</v>
      </c>
      <c r="E162" s="2">
        <f>VLOOKUP(B162,'Listado de precios'!$A$5:$C$184,3,0)</f>
        <v>600</v>
      </c>
      <c r="F162" s="2">
        <f t="shared" si="20"/>
        <v>5100</v>
      </c>
    </row>
    <row r="163" spans="1:6" x14ac:dyDescent="0.2">
      <c r="A163" s="2">
        <f t="shared" si="19"/>
        <v>10.049999999999999</v>
      </c>
      <c r="B163" s="2" t="s">
        <v>150</v>
      </c>
      <c r="C163" s="2" t="s">
        <v>1</v>
      </c>
      <c r="D163" s="2">
        <v>15</v>
      </c>
      <c r="E163" s="2">
        <f>VLOOKUP(B163,'Listado de precios'!$A$5:$C$184,3,0)</f>
        <v>880</v>
      </c>
      <c r="F163" s="2">
        <f t="shared" si="20"/>
        <v>13200</v>
      </c>
    </row>
    <row r="164" spans="1:6" x14ac:dyDescent="0.2">
      <c r="A164" s="2">
        <f t="shared" si="19"/>
        <v>10.059999999999999</v>
      </c>
      <c r="B164" s="2" t="s">
        <v>131</v>
      </c>
      <c r="C164" s="2" t="s">
        <v>1</v>
      </c>
      <c r="D164" s="2">
        <f>D163</f>
        <v>15</v>
      </c>
      <c r="E164" s="2">
        <f>VLOOKUP(B164,'Listado de precios'!$A$5:$C$184,3,0)</f>
        <v>2167</v>
      </c>
      <c r="F164" s="2">
        <f t="shared" si="20"/>
        <v>32505</v>
      </c>
    </row>
    <row r="165" spans="1:6" x14ac:dyDescent="0.2">
      <c r="A165" s="2">
        <f t="shared" si="19"/>
        <v>10.069999999999999</v>
      </c>
      <c r="B165" s="2" t="s">
        <v>32</v>
      </c>
      <c r="C165" s="2" t="s">
        <v>2</v>
      </c>
      <c r="D165" s="2">
        <v>1</v>
      </c>
      <c r="E165" s="2">
        <f>VLOOKUP(B165,'Listado de precios'!$A$5:$C$184,3,0)</f>
        <v>31887.542999999998</v>
      </c>
      <c r="F165" s="2">
        <f t="shared" si="20"/>
        <v>31887.542999999998</v>
      </c>
    </row>
    <row r="166" spans="1:6" x14ac:dyDescent="0.2">
      <c r="A166" s="2">
        <f t="shared" si="19"/>
        <v>10.079999999999998</v>
      </c>
      <c r="B166" s="2" t="s">
        <v>61</v>
      </c>
      <c r="C166" s="2" t="s">
        <v>2</v>
      </c>
      <c r="D166" s="2">
        <v>1</v>
      </c>
      <c r="E166" s="2">
        <f>VLOOKUP(B166,'Listado de precios'!$A$5:$C$184,3,0)</f>
        <v>19260</v>
      </c>
      <c r="F166" s="2">
        <f t="shared" si="20"/>
        <v>19260</v>
      </c>
    </row>
    <row r="167" spans="1:6" x14ac:dyDescent="0.2">
      <c r="A167" s="2">
        <f t="shared" si="19"/>
        <v>10.089999999999998</v>
      </c>
      <c r="B167" s="2" t="s">
        <v>182</v>
      </c>
      <c r="C167" s="2" t="s">
        <v>1</v>
      </c>
      <c r="D167" s="2">
        <v>51</v>
      </c>
      <c r="E167" s="2">
        <f>VLOOKUP(B167,'Listado de precios'!$A$5:$C$184,3,0)</f>
        <v>1900</v>
      </c>
      <c r="F167" s="2">
        <f t="shared" si="20"/>
        <v>96900</v>
      </c>
    </row>
    <row r="168" spans="1:6" x14ac:dyDescent="0.2">
      <c r="A168" s="2">
        <f t="shared" si="19"/>
        <v>10.099999999999998</v>
      </c>
      <c r="B168" s="2" t="s">
        <v>181</v>
      </c>
      <c r="C168" s="2" t="s">
        <v>2</v>
      </c>
      <c r="D168" s="2">
        <f>D167</f>
        <v>51</v>
      </c>
      <c r="E168" s="2">
        <f>VLOOKUP(B168,'Listado de precios'!$A$5:$C$184,3,0)</f>
        <v>400</v>
      </c>
      <c r="F168" s="2">
        <f t="shared" si="20"/>
        <v>20400</v>
      </c>
    </row>
    <row r="169" spans="1:6" x14ac:dyDescent="0.2">
      <c r="A169" s="2">
        <f t="shared" si="19"/>
        <v>10.109999999999998</v>
      </c>
      <c r="B169" s="2" t="s">
        <v>180</v>
      </c>
      <c r="C169" s="2" t="s">
        <v>2</v>
      </c>
      <c r="D169" s="2">
        <v>1</v>
      </c>
      <c r="E169" s="2">
        <f>VLOOKUP(B169,'Listado de precios'!$A$5:$C$184,3,0)</f>
        <v>28000</v>
      </c>
      <c r="F169" s="2">
        <f t="shared" si="20"/>
        <v>28000</v>
      </c>
    </row>
    <row r="170" spans="1:6" x14ac:dyDescent="0.2">
      <c r="A170" s="2">
        <f t="shared" si="19"/>
        <v>10.119999999999997</v>
      </c>
      <c r="B170" s="2" t="s">
        <v>179</v>
      </c>
      <c r="C170" s="2" t="s">
        <v>2</v>
      </c>
      <c r="D170" s="2">
        <v>2</v>
      </c>
      <c r="E170" s="2">
        <f>VLOOKUP(B170,'Listado de precios'!$A$5:$C$184,3,0)</f>
        <v>21850</v>
      </c>
      <c r="F170" s="2">
        <f t="shared" si="20"/>
        <v>43700</v>
      </c>
    </row>
    <row r="171" spans="1:6" x14ac:dyDescent="0.2">
      <c r="A171" s="2">
        <f t="shared" si="19"/>
        <v>10.129999999999997</v>
      </c>
      <c r="B171" s="2" t="s">
        <v>178</v>
      </c>
      <c r="C171" s="2" t="s">
        <v>2</v>
      </c>
      <c r="D171" s="2">
        <f>D170</f>
        <v>2</v>
      </c>
      <c r="E171" s="2">
        <f>VLOOKUP(B171,'Listado de precios'!$A$5:$C$184,3,0)</f>
        <v>6000</v>
      </c>
      <c r="F171" s="2">
        <f t="shared" si="20"/>
        <v>12000</v>
      </c>
    </row>
    <row r="172" spans="1:6" x14ac:dyDescent="0.2">
      <c r="A172" s="2">
        <f t="shared" si="19"/>
        <v>10.139999999999997</v>
      </c>
      <c r="B172" s="2" t="s">
        <v>86</v>
      </c>
      <c r="C172" s="2" t="s">
        <v>1</v>
      </c>
      <c r="D172" s="2">
        <v>61</v>
      </c>
      <c r="E172" s="2">
        <f>VLOOKUP(B172,'Listado de precios'!$A$5:$C$184,3,0)</f>
        <v>1076.0159999999998</v>
      </c>
      <c r="F172" s="2">
        <f t="shared" si="20"/>
        <v>65636.975999999995</v>
      </c>
    </row>
    <row r="173" spans="1:6" x14ac:dyDescent="0.2">
      <c r="A173" s="2">
        <f t="shared" si="19"/>
        <v>10.149999999999997</v>
      </c>
      <c r="B173" s="2" t="s">
        <v>85</v>
      </c>
      <c r="C173" s="2" t="s">
        <v>2</v>
      </c>
      <c r="D173" s="2">
        <v>1</v>
      </c>
      <c r="E173" s="2">
        <f>VLOOKUP(B173,'Listado de precios'!$A$5:$C$184,3,0)</f>
        <v>2316.6666666666665</v>
      </c>
      <c r="F173" s="2">
        <f t="shared" si="20"/>
        <v>2316.6666666666665</v>
      </c>
    </row>
    <row r="174" spans="1:6" x14ac:dyDescent="0.2">
      <c r="A174" s="2">
        <f t="shared" si="19"/>
        <v>10.159999999999997</v>
      </c>
      <c r="B174" s="2" t="s">
        <v>41</v>
      </c>
      <c r="C174" s="2" t="s">
        <v>2</v>
      </c>
      <c r="D174" s="2">
        <v>2</v>
      </c>
      <c r="E174" s="2">
        <f>VLOOKUP(B174,'Listado de precios'!$A$5:$C$184,3,0)</f>
        <v>1100</v>
      </c>
      <c r="F174" s="2">
        <f t="shared" si="20"/>
        <v>2200</v>
      </c>
    </row>
    <row r="175" spans="1:6" x14ac:dyDescent="0.2">
      <c r="A175" s="2">
        <f t="shared" si="19"/>
        <v>10.169999999999996</v>
      </c>
      <c r="B175" s="2" t="s">
        <v>69</v>
      </c>
      <c r="C175" s="2" t="s">
        <v>2</v>
      </c>
      <c r="D175" s="2">
        <v>1</v>
      </c>
      <c r="E175" s="2">
        <f>VLOOKUP(B175,'Listado de precios'!$A$5:$C$184,3,0)</f>
        <v>4400</v>
      </c>
      <c r="F175" s="2">
        <f t="shared" si="20"/>
        <v>4400</v>
      </c>
    </row>
    <row r="176" spans="1:6" x14ac:dyDescent="0.2">
      <c r="A176" s="2">
        <f t="shared" si="19"/>
        <v>10.179999999999996</v>
      </c>
      <c r="B176" s="2" t="s">
        <v>62</v>
      </c>
      <c r="C176" s="2" t="s">
        <v>2</v>
      </c>
      <c r="D176" s="2">
        <f>D175</f>
        <v>1</v>
      </c>
      <c r="E176" s="2">
        <f>VLOOKUP(B176,'Listado de precios'!$A$5:$C$184,3,0)</f>
        <v>12840</v>
      </c>
      <c r="F176" s="2">
        <f t="shared" si="20"/>
        <v>12840</v>
      </c>
    </row>
    <row r="177" spans="1:6" x14ac:dyDescent="0.2">
      <c r="A177" s="2">
        <f t="shared" si="19"/>
        <v>10.189999999999996</v>
      </c>
      <c r="B177" s="2" t="s">
        <v>27</v>
      </c>
      <c r="C177" s="2" t="s">
        <v>1</v>
      </c>
      <c r="D177" s="2">
        <v>4</v>
      </c>
      <c r="E177" s="2">
        <f>VLOOKUP(B177,'Listado de precios'!$A$5:$C$184,3,0)</f>
        <v>1076.0159999999998</v>
      </c>
      <c r="F177" s="2">
        <f t="shared" si="20"/>
        <v>4304.0639999999994</v>
      </c>
    </row>
    <row r="178" spans="1:6" x14ac:dyDescent="0.2">
      <c r="A178" s="2">
        <f t="shared" si="19"/>
        <v>10.199999999999996</v>
      </c>
      <c r="B178" s="2" t="s">
        <v>71</v>
      </c>
      <c r="C178" s="2" t="s">
        <v>2</v>
      </c>
      <c r="D178" s="2">
        <v>1</v>
      </c>
      <c r="E178" s="2">
        <f>VLOOKUP(B178,'Listado de precios'!$A$5:$C$184,3,0)</f>
        <v>15000</v>
      </c>
      <c r="F178" s="2">
        <f t="shared" si="20"/>
        <v>15000</v>
      </c>
    </row>
    <row r="179" spans="1:6" x14ac:dyDescent="0.2">
      <c r="A179" s="2">
        <f t="shared" si="19"/>
        <v>10.209999999999996</v>
      </c>
      <c r="B179" s="2" t="s">
        <v>64</v>
      </c>
      <c r="C179" s="2" t="s">
        <v>2</v>
      </c>
      <c r="D179" s="2">
        <f>D178</f>
        <v>1</v>
      </c>
      <c r="E179" s="2">
        <f>VLOOKUP(B179,'Listado de precios'!$A$5:$C$184,3,0)</f>
        <v>12840</v>
      </c>
      <c r="F179" s="2">
        <f t="shared" si="20"/>
        <v>12840</v>
      </c>
    </row>
    <row r="180" spans="1:6" x14ac:dyDescent="0.2">
      <c r="A180" s="2">
        <f t="shared" si="19"/>
        <v>10.219999999999995</v>
      </c>
      <c r="B180" s="2" t="s">
        <v>28</v>
      </c>
      <c r="C180" s="2" t="s">
        <v>1</v>
      </c>
      <c r="D180" s="2">
        <v>7.5</v>
      </c>
      <c r="E180" s="2">
        <f>VLOOKUP(B180,'Listado de precios'!$A$5:$C$184,3,0)</f>
        <v>938.71194000000003</v>
      </c>
      <c r="F180" s="2">
        <f t="shared" si="20"/>
        <v>7040.3395500000006</v>
      </c>
    </row>
    <row r="181" spans="1:6" x14ac:dyDescent="0.2">
      <c r="A181" s="2">
        <f t="shared" si="19"/>
        <v>10.229999999999995</v>
      </c>
      <c r="B181" s="2" t="s">
        <v>42</v>
      </c>
      <c r="C181" s="2" t="s">
        <v>2</v>
      </c>
      <c r="D181" s="2">
        <v>2</v>
      </c>
      <c r="E181" s="2">
        <f>VLOOKUP(B181,'Listado de precios'!$A$5:$C$184,3,0)</f>
        <v>895.71749999999997</v>
      </c>
      <c r="F181" s="2">
        <f t="shared" si="20"/>
        <v>1791.4349999999999</v>
      </c>
    </row>
    <row r="182" spans="1:6" x14ac:dyDescent="0.2">
      <c r="A182" s="2">
        <f t="shared" si="19"/>
        <v>10.239999999999995</v>
      </c>
      <c r="B182" s="2" t="s">
        <v>177</v>
      </c>
      <c r="C182" s="2" t="s">
        <v>2</v>
      </c>
      <c r="D182" s="2">
        <v>5</v>
      </c>
      <c r="E182" s="2">
        <f>VLOOKUP(B182,'Listado de precios'!$A$5:$C$184,3,0)</f>
        <v>1550</v>
      </c>
      <c r="F182" s="2">
        <f t="shared" si="20"/>
        <v>7750</v>
      </c>
    </row>
    <row r="183" spans="1:6" x14ac:dyDescent="0.2">
      <c r="A183" s="2">
        <f t="shared" si="19"/>
        <v>10.249999999999995</v>
      </c>
      <c r="B183" s="2" t="s">
        <v>74</v>
      </c>
      <c r="C183" s="2" t="s">
        <v>75</v>
      </c>
      <c r="D183" s="2">
        <v>3</v>
      </c>
      <c r="E183" s="2">
        <f>VLOOKUP(B183,'Listado de precios'!$A$5:$C$184,3,0)</f>
        <v>4200</v>
      </c>
      <c r="F183" s="2">
        <f t="shared" si="20"/>
        <v>12600</v>
      </c>
    </row>
    <row r="184" spans="1:6" x14ac:dyDescent="0.2">
      <c r="A184" s="2">
        <f t="shared" si="19"/>
        <v>10.259999999999994</v>
      </c>
      <c r="B184" s="2" t="s">
        <v>37</v>
      </c>
      <c r="C184" s="2" t="s">
        <v>38</v>
      </c>
      <c r="D184" s="2">
        <v>0.01</v>
      </c>
      <c r="E184" s="2">
        <f>VLOOKUP(B184,'Listado de precios'!$A$5:$C$184,3,0)</f>
        <v>56900</v>
      </c>
      <c r="F184" s="2">
        <f t="shared" si="20"/>
        <v>569</v>
      </c>
    </row>
    <row r="185" spans="1:6" x14ac:dyDescent="0.2">
      <c r="A185" s="2">
        <f t="shared" si="19"/>
        <v>10.269999999999994</v>
      </c>
      <c r="B185" s="2" t="s">
        <v>53</v>
      </c>
      <c r="C185" s="2" t="s">
        <v>2</v>
      </c>
      <c r="D185" s="2">
        <v>0.01</v>
      </c>
      <c r="E185" s="2">
        <f>VLOOKUP(B185,'Listado de precios'!$A$5:$C$184,3,0)</f>
        <v>27900</v>
      </c>
      <c r="F185" s="2">
        <f t="shared" si="20"/>
        <v>279</v>
      </c>
    </row>
    <row r="186" spans="1:6" x14ac:dyDescent="0.2">
      <c r="A186" s="2">
        <f t="shared" si="19"/>
        <v>10.279999999999994</v>
      </c>
      <c r="B186" s="2" t="s">
        <v>146</v>
      </c>
      <c r="C186" s="2" t="s">
        <v>2</v>
      </c>
      <c r="D186" s="2">
        <v>1</v>
      </c>
      <c r="E186" s="2">
        <f>VLOOKUP(B186,'Listado de precios'!$A$5:$C$184,3,0)</f>
        <v>10000</v>
      </c>
      <c r="F186" s="2">
        <f t="shared" si="20"/>
        <v>10000</v>
      </c>
    </row>
    <row r="187" spans="1:6" x14ac:dyDescent="0.2">
      <c r="A187" s="2">
        <f t="shared" si="19"/>
        <v>10.289999999999994</v>
      </c>
      <c r="B187" s="2" t="s">
        <v>147</v>
      </c>
      <c r="C187" s="2" t="s">
        <v>2</v>
      </c>
      <c r="D187" s="2">
        <v>1</v>
      </c>
      <c r="E187" s="2">
        <f>VLOOKUP(B187,'Listado de precios'!$A$5:$C$184,3,0)</f>
        <v>6000</v>
      </c>
      <c r="F187" s="2">
        <f t="shared" si="20"/>
        <v>6000</v>
      </c>
    </row>
    <row r="188" spans="1:6" x14ac:dyDescent="0.2">
      <c r="E188" s="2" t="s">
        <v>87</v>
      </c>
      <c r="F188" s="2">
        <f>SUM(F159:F187)</f>
        <v>552412.02421666658</v>
      </c>
    </row>
    <row r="190" spans="1:6" x14ac:dyDescent="0.2">
      <c r="A190" s="2" t="s">
        <v>10</v>
      </c>
      <c r="B190" s="2" t="s">
        <v>116</v>
      </c>
    </row>
    <row r="191" spans="1:6" x14ac:dyDescent="0.2">
      <c r="A191" s="2">
        <v>11</v>
      </c>
      <c r="B191" s="2" t="s">
        <v>15</v>
      </c>
    </row>
    <row r="192" spans="1:6" x14ac:dyDescent="0.2">
      <c r="A192" s="2">
        <f t="shared" ref="A192:A198" si="21">A191+0.01</f>
        <v>11.01</v>
      </c>
      <c r="B192" s="2" t="s">
        <v>151</v>
      </c>
      <c r="C192" s="2" t="s">
        <v>1</v>
      </c>
      <c r="D192" s="2">
        <v>6</v>
      </c>
      <c r="E192" s="2">
        <f>VLOOKUP(B192,'Listado de precios'!$A$5:$C$184,3,0)</f>
        <v>1260</v>
      </c>
      <c r="F192" s="2">
        <f t="shared" ref="F192:F201" si="22">D192*E192</f>
        <v>7560</v>
      </c>
    </row>
    <row r="193" spans="1:6" x14ac:dyDescent="0.2">
      <c r="A193" s="2">
        <f t="shared" si="21"/>
        <v>11.02</v>
      </c>
      <c r="B193" s="2" t="s">
        <v>157</v>
      </c>
      <c r="C193" s="2" t="s">
        <v>1</v>
      </c>
      <c r="D193" s="2">
        <f>D192</f>
        <v>6</v>
      </c>
      <c r="E193" s="2">
        <f>VLOOKUP(B193,'Listado de precios'!$A$5:$C$184,3,0)</f>
        <v>2167</v>
      </c>
      <c r="F193" s="2">
        <f t="shared" si="22"/>
        <v>13002</v>
      </c>
    </row>
    <row r="194" spans="1:6" x14ac:dyDescent="0.2">
      <c r="A194" s="2">
        <f t="shared" si="21"/>
        <v>11.03</v>
      </c>
      <c r="B194" s="2" t="s">
        <v>150</v>
      </c>
      <c r="C194" s="2" t="s">
        <v>1</v>
      </c>
      <c r="D194" s="2">
        <v>2</v>
      </c>
      <c r="E194" s="2">
        <f>VLOOKUP(B194,'Listado de precios'!$A$5:$C$184,3,0)</f>
        <v>880</v>
      </c>
      <c r="F194" s="2">
        <f t="shared" si="22"/>
        <v>1760</v>
      </c>
    </row>
    <row r="195" spans="1:6" x14ac:dyDescent="0.2">
      <c r="A195" s="2">
        <f t="shared" si="21"/>
        <v>11.04</v>
      </c>
      <c r="B195" s="2" t="s">
        <v>131</v>
      </c>
      <c r="C195" s="2" t="s">
        <v>1</v>
      </c>
      <c r="D195" s="2">
        <f>D194</f>
        <v>2</v>
      </c>
      <c r="E195" s="2">
        <f>VLOOKUP(B195,'Listado de precios'!$A$5:$C$184,3,0)</f>
        <v>2167</v>
      </c>
      <c r="F195" s="2">
        <f t="shared" si="22"/>
        <v>4334</v>
      </c>
    </row>
    <row r="196" spans="1:6" x14ac:dyDescent="0.2">
      <c r="A196" s="2">
        <f t="shared" si="21"/>
        <v>11.049999999999999</v>
      </c>
      <c r="B196" s="2" t="s">
        <v>32</v>
      </c>
      <c r="C196" s="2" t="s">
        <v>2</v>
      </c>
      <c r="D196" s="2">
        <v>1</v>
      </c>
      <c r="E196" s="2">
        <f>VLOOKUP(B196,'Listado de precios'!$A$5:$C$184,3,0)</f>
        <v>31887.542999999998</v>
      </c>
      <c r="F196" s="2">
        <f t="shared" si="22"/>
        <v>31887.542999999998</v>
      </c>
    </row>
    <row r="197" spans="1:6" x14ac:dyDescent="0.2">
      <c r="A197" s="2">
        <f t="shared" si="21"/>
        <v>11.059999999999999</v>
      </c>
      <c r="B197" s="2" t="s">
        <v>61</v>
      </c>
      <c r="C197" s="2" t="s">
        <v>2</v>
      </c>
      <c r="D197" s="2">
        <v>1</v>
      </c>
      <c r="E197" s="2">
        <f>VLOOKUP(B197,'Listado de precios'!$A$5:$C$184,3,0)</f>
        <v>19260</v>
      </c>
      <c r="F197" s="2">
        <f t="shared" si="22"/>
        <v>19260</v>
      </c>
    </row>
    <row r="198" spans="1:6" x14ac:dyDescent="0.2">
      <c r="A198" s="2">
        <f t="shared" si="21"/>
        <v>11.069999999999999</v>
      </c>
      <c r="B198" s="2" t="s">
        <v>177</v>
      </c>
      <c r="C198" s="2" t="s">
        <v>2</v>
      </c>
      <c r="D198" s="2">
        <v>3</v>
      </c>
      <c r="E198" s="2">
        <f>VLOOKUP(B198,'Listado de precios'!$A$5:$C$184,3,0)</f>
        <v>1550</v>
      </c>
      <c r="F198" s="2">
        <f t="shared" si="22"/>
        <v>4650</v>
      </c>
    </row>
    <row r="199" spans="1:6" x14ac:dyDescent="0.2">
      <c r="A199" s="2">
        <f>A197+0.01</f>
        <v>11.069999999999999</v>
      </c>
      <c r="B199" s="2" t="s">
        <v>74</v>
      </c>
      <c r="C199" s="2" t="s">
        <v>75</v>
      </c>
      <c r="D199" s="2">
        <v>3</v>
      </c>
      <c r="E199" s="2">
        <f>VLOOKUP(B199,'Listado de precios'!$A$5:$C$184,3,0)</f>
        <v>4200</v>
      </c>
      <c r="F199" s="2">
        <f t="shared" si="22"/>
        <v>12600</v>
      </c>
    </row>
    <row r="200" spans="1:6" x14ac:dyDescent="0.2">
      <c r="A200" s="2">
        <f>A198+0.01</f>
        <v>11.079999999999998</v>
      </c>
      <c r="B200" s="2" t="s">
        <v>37</v>
      </c>
      <c r="C200" s="2" t="s">
        <v>38</v>
      </c>
      <c r="D200" s="2">
        <v>0.01</v>
      </c>
      <c r="E200" s="2">
        <f>VLOOKUP(B200,'Listado de precios'!$A$5:$C$184,3,0)</f>
        <v>56900</v>
      </c>
      <c r="F200" s="2">
        <f t="shared" si="22"/>
        <v>569</v>
      </c>
    </row>
    <row r="201" spans="1:6" x14ac:dyDescent="0.2">
      <c r="A201" s="2">
        <f>A200+0.01</f>
        <v>11.089999999999998</v>
      </c>
      <c r="B201" s="2" t="s">
        <v>53</v>
      </c>
      <c r="C201" s="2" t="s">
        <v>2</v>
      </c>
      <c r="D201" s="2">
        <v>0.01</v>
      </c>
      <c r="E201" s="2">
        <f>VLOOKUP(B201,'Listado de precios'!$A$5:$C$184,3,0)</f>
        <v>27900</v>
      </c>
      <c r="F201" s="2">
        <f t="shared" si="22"/>
        <v>279</v>
      </c>
    </row>
    <row r="202" spans="1:6" x14ac:dyDescent="0.2">
      <c r="E202" s="2" t="s">
        <v>87</v>
      </c>
      <c r="F202" s="2">
        <f>SUM(F192:F201)</f>
        <v>95901.543000000005</v>
      </c>
    </row>
  </sheetData>
  <conditionalFormatting sqref="A1:XFD1048576">
    <cfRule type="notContainsBlanks" dxfId="35" priority="1">
      <formula>LEN(TRIM(A1))&gt;0</formula>
    </cfRule>
    <cfRule type="containsBlanks" dxfId="34" priority="2">
      <formula>LEN(TRIM(A1))=0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42"/>
  <sheetViews>
    <sheetView zoomScale="60" zoomScaleNormal="60" workbookViewId="0">
      <selection sqref="A1:XFD1048576"/>
    </sheetView>
  </sheetViews>
  <sheetFormatPr baseColWidth="10" defaultColWidth="11.42578125" defaultRowHeight="12.75" x14ac:dyDescent="0.2"/>
  <cols>
    <col min="1" max="1" width="12.28515625" style="2" bestFit="1" customWidth="1"/>
    <col min="2" max="2" width="102" style="2" bestFit="1" customWidth="1"/>
    <col min="3" max="3" width="9.140625" style="2" bestFit="1" customWidth="1"/>
    <col min="4" max="4" width="11.85546875" style="2" bestFit="1" customWidth="1"/>
    <col min="5" max="5" width="18" style="2" bestFit="1" customWidth="1"/>
    <col min="6" max="6" width="14.85546875" style="2" bestFit="1" customWidth="1"/>
    <col min="7" max="16384" width="11.42578125" style="2"/>
  </cols>
  <sheetData>
    <row r="4" spans="1:6" x14ac:dyDescent="0.2">
      <c r="A4" s="2" t="s">
        <v>3</v>
      </c>
      <c r="B4" s="2" t="s">
        <v>4</v>
      </c>
      <c r="C4" s="2" t="s">
        <v>5</v>
      </c>
      <c r="D4" s="2" t="s">
        <v>6</v>
      </c>
      <c r="E4" s="2" t="s">
        <v>8</v>
      </c>
      <c r="F4" s="2" t="s">
        <v>9</v>
      </c>
    </row>
    <row r="5" spans="1:6" x14ac:dyDescent="0.2">
      <c r="A5" s="2" t="s">
        <v>10</v>
      </c>
      <c r="B5" s="2" t="s">
        <v>111</v>
      </c>
    </row>
    <row r="6" spans="1:6" x14ac:dyDescent="0.2">
      <c r="A6" s="2">
        <v>1</v>
      </c>
      <c r="B6" s="2" t="s">
        <v>15</v>
      </c>
    </row>
    <row r="7" spans="1:6" x14ac:dyDescent="0.2">
      <c r="A7" s="2">
        <f t="shared" ref="A7:A16" si="0">A6+0.01</f>
        <v>1.01</v>
      </c>
      <c r="B7" s="2" t="s">
        <v>37</v>
      </c>
      <c r="C7" s="2" t="s">
        <v>38</v>
      </c>
      <c r="D7" s="2">
        <v>3.3900000000000002E-3</v>
      </c>
      <c r="E7" s="2">
        <f>VLOOKUP(B7,'Listado de precios'!$A$5:$C$184,3,0)</f>
        <v>56900</v>
      </c>
      <c r="F7" s="2">
        <f t="shared" ref="F7:F16" si="1">E7*D7</f>
        <v>192.89100000000002</v>
      </c>
    </row>
    <row r="8" spans="1:6" x14ac:dyDescent="0.2">
      <c r="A8" s="2">
        <f t="shared" si="0"/>
        <v>1.02</v>
      </c>
      <c r="B8" s="2" t="s">
        <v>53</v>
      </c>
      <c r="C8" s="2" t="s">
        <v>2</v>
      </c>
      <c r="D8" s="2">
        <v>0.01</v>
      </c>
      <c r="E8" s="2">
        <f>VLOOKUP(B8,'Listado de precios'!$A$5:$C$184,3,0)</f>
        <v>27900</v>
      </c>
      <c r="F8" s="2">
        <f t="shared" si="1"/>
        <v>279</v>
      </c>
    </row>
    <row r="9" spans="1:6" x14ac:dyDescent="0.2">
      <c r="A9" s="2">
        <f t="shared" si="0"/>
        <v>1.03</v>
      </c>
      <c r="B9" s="2" t="s">
        <v>150</v>
      </c>
      <c r="C9" s="2" t="s">
        <v>1</v>
      </c>
      <c r="D9" s="2">
        <v>9.5</v>
      </c>
      <c r="E9" s="2">
        <f>VLOOKUP(B9,'Listado de precios'!$A$5:$C$184,3,0)</f>
        <v>880</v>
      </c>
      <c r="F9" s="2">
        <f t="shared" si="1"/>
        <v>8360</v>
      </c>
    </row>
    <row r="10" spans="1:6" x14ac:dyDescent="0.2">
      <c r="A10" s="2">
        <f t="shared" si="0"/>
        <v>1.04</v>
      </c>
      <c r="B10" s="2" t="s">
        <v>131</v>
      </c>
      <c r="C10" s="2" t="s">
        <v>1</v>
      </c>
      <c r="D10" s="2">
        <f>D9</f>
        <v>9.5</v>
      </c>
      <c r="E10" s="2">
        <f>VLOOKUP(B10,'Listado de precios'!$A$5:$C$184,3,0)</f>
        <v>2167</v>
      </c>
      <c r="F10" s="2">
        <f t="shared" si="1"/>
        <v>20586.5</v>
      </c>
    </row>
    <row r="11" spans="1:6" x14ac:dyDescent="0.2">
      <c r="A11" s="2">
        <f t="shared" si="0"/>
        <v>1.05</v>
      </c>
      <c r="B11" s="2" t="s">
        <v>69</v>
      </c>
      <c r="C11" s="2" t="s">
        <v>2</v>
      </c>
      <c r="D11" s="2">
        <v>1</v>
      </c>
      <c r="E11" s="2">
        <f>VLOOKUP(B11,'Listado de precios'!$A$5:$C$184,3,0)</f>
        <v>4400</v>
      </c>
      <c r="F11" s="2">
        <f t="shared" si="1"/>
        <v>4400</v>
      </c>
    </row>
    <row r="12" spans="1:6" x14ac:dyDescent="0.2">
      <c r="A12" s="2">
        <f t="shared" si="0"/>
        <v>1.06</v>
      </c>
      <c r="B12" s="2" t="s">
        <v>177</v>
      </c>
      <c r="C12" s="2" t="s">
        <v>2</v>
      </c>
      <c r="D12" s="2">
        <v>1</v>
      </c>
      <c r="E12" s="2">
        <f>VLOOKUP(B12,'Listado de precios'!$A$5:$C$184,3,0)</f>
        <v>1550</v>
      </c>
      <c r="F12" s="2">
        <f t="shared" si="1"/>
        <v>1550</v>
      </c>
    </row>
    <row r="13" spans="1:6" x14ac:dyDescent="0.2">
      <c r="A13" s="2">
        <f t="shared" si="0"/>
        <v>1.07</v>
      </c>
      <c r="B13" s="2" t="s">
        <v>41</v>
      </c>
      <c r="C13" s="2" t="s">
        <v>2</v>
      </c>
      <c r="D13" s="2">
        <v>1</v>
      </c>
      <c r="E13" s="2">
        <f>VLOOKUP(B13,'Listado de precios'!$A$5:$C$184,3,0)</f>
        <v>1100</v>
      </c>
      <c r="F13" s="2">
        <f t="shared" si="1"/>
        <v>1100</v>
      </c>
    </row>
    <row r="14" spans="1:6" x14ac:dyDescent="0.2">
      <c r="A14" s="2">
        <f t="shared" si="0"/>
        <v>1.08</v>
      </c>
      <c r="B14" s="2" t="s">
        <v>22</v>
      </c>
      <c r="C14" s="2" t="s">
        <v>1</v>
      </c>
      <c r="D14" s="2">
        <v>9.5</v>
      </c>
      <c r="E14" s="2">
        <f>VLOOKUP(B14,'Listado de precios'!$A$5:$C$184,3,0)</f>
        <v>1076.0159999999998</v>
      </c>
      <c r="F14" s="2">
        <f t="shared" si="1"/>
        <v>10222.151999999998</v>
      </c>
    </row>
    <row r="15" spans="1:6" x14ac:dyDescent="0.2">
      <c r="A15" s="2">
        <f t="shared" si="0"/>
        <v>1.0900000000000001</v>
      </c>
      <c r="B15" s="2" t="s">
        <v>62</v>
      </c>
      <c r="C15" s="2" t="s">
        <v>2</v>
      </c>
      <c r="D15" s="2">
        <v>1</v>
      </c>
      <c r="E15" s="2">
        <f>VLOOKUP(B15,'Listado de precios'!$A$5:$C$184,3,0)</f>
        <v>12840</v>
      </c>
      <c r="F15" s="2">
        <f t="shared" si="1"/>
        <v>12840</v>
      </c>
    </row>
    <row r="16" spans="1:6" x14ac:dyDescent="0.2">
      <c r="A16" s="2">
        <f t="shared" si="0"/>
        <v>1.1000000000000001</v>
      </c>
      <c r="B16" s="2" t="s">
        <v>146</v>
      </c>
      <c r="C16" s="2" t="s">
        <v>2</v>
      </c>
      <c r="D16" s="2">
        <v>1</v>
      </c>
      <c r="E16" s="2">
        <f>VLOOKUP(B16,'Listado de precios'!$A$5:$C$184,3,0)</f>
        <v>10000</v>
      </c>
      <c r="F16" s="2">
        <f t="shared" si="1"/>
        <v>10000</v>
      </c>
    </row>
    <row r="17" spans="1:6" x14ac:dyDescent="0.2">
      <c r="E17" s="2" t="s">
        <v>87</v>
      </c>
      <c r="F17" s="2">
        <f>SUM(F7:F16)</f>
        <v>69530.543000000005</v>
      </c>
    </row>
    <row r="19" spans="1:6" x14ac:dyDescent="0.2">
      <c r="A19" s="2" t="s">
        <v>10</v>
      </c>
      <c r="B19" s="2" t="s">
        <v>115</v>
      </c>
    </row>
    <row r="20" spans="1:6" x14ac:dyDescent="0.2">
      <c r="A20" s="2">
        <v>2</v>
      </c>
      <c r="B20" s="2" t="s">
        <v>15</v>
      </c>
    </row>
    <row r="21" spans="1:6" x14ac:dyDescent="0.2">
      <c r="A21" s="2">
        <f t="shared" ref="A21:A30" si="2">A20+0.01</f>
        <v>2.0099999999999998</v>
      </c>
      <c r="B21" s="2" t="s">
        <v>37</v>
      </c>
      <c r="C21" s="2" t="s">
        <v>38</v>
      </c>
      <c r="D21" s="2">
        <v>3.3900000000000002E-3</v>
      </c>
      <c r="E21" s="2">
        <f>VLOOKUP(B21,'Listado de precios'!$A$5:$C$184,3,0)</f>
        <v>56900</v>
      </c>
      <c r="F21" s="2">
        <f t="shared" ref="F21:F29" si="3">D21*E21</f>
        <v>192.89100000000002</v>
      </c>
    </row>
    <row r="22" spans="1:6" x14ac:dyDescent="0.2">
      <c r="A22" s="2">
        <f t="shared" si="2"/>
        <v>2.0199999999999996</v>
      </c>
      <c r="B22" s="2" t="s">
        <v>53</v>
      </c>
      <c r="C22" s="2" t="s">
        <v>2</v>
      </c>
      <c r="D22" s="2">
        <v>0.01</v>
      </c>
      <c r="E22" s="2">
        <f>VLOOKUP(B22,'Listado de precios'!$A$5:$C$184,3,0)</f>
        <v>27900</v>
      </c>
      <c r="F22" s="2">
        <f t="shared" si="3"/>
        <v>279</v>
      </c>
    </row>
    <row r="23" spans="1:6" x14ac:dyDescent="0.2">
      <c r="A23" s="2">
        <f t="shared" si="2"/>
        <v>2.0299999999999994</v>
      </c>
      <c r="B23" s="2" t="s">
        <v>221</v>
      </c>
      <c r="C23" s="2" t="s">
        <v>1</v>
      </c>
      <c r="D23" s="2">
        <v>9.5</v>
      </c>
      <c r="E23" s="2">
        <f>VLOOKUP(B23,'Listado de precios'!$A$5:$C$184,3,0)</f>
        <v>3112</v>
      </c>
      <c r="F23" s="2">
        <f t="shared" si="3"/>
        <v>29564</v>
      </c>
    </row>
    <row r="24" spans="1:6" x14ac:dyDescent="0.2">
      <c r="A24" s="2">
        <f t="shared" si="2"/>
        <v>2.0399999999999991</v>
      </c>
      <c r="B24" s="2" t="s">
        <v>150</v>
      </c>
      <c r="C24" s="2" t="s">
        <v>1</v>
      </c>
      <c r="D24" s="2">
        <f>D23</f>
        <v>9.5</v>
      </c>
      <c r="E24" s="2">
        <f>VLOOKUP(B24,'Listado de precios'!$A$5:$C$184,3,0)</f>
        <v>880</v>
      </c>
      <c r="F24" s="2">
        <f t="shared" si="3"/>
        <v>8360</v>
      </c>
    </row>
    <row r="25" spans="1:6" x14ac:dyDescent="0.2">
      <c r="A25" s="2">
        <f t="shared" si="2"/>
        <v>2.0499999999999989</v>
      </c>
      <c r="B25" s="2" t="s">
        <v>71</v>
      </c>
      <c r="C25" s="2" t="s">
        <v>2</v>
      </c>
      <c r="D25" s="2">
        <v>1</v>
      </c>
      <c r="E25" s="2">
        <f>VLOOKUP(B25,'Listado de precios'!$A$5:$C$184,3,0)</f>
        <v>15000</v>
      </c>
      <c r="F25" s="2">
        <f t="shared" si="3"/>
        <v>15000</v>
      </c>
    </row>
    <row r="26" spans="1:6" x14ac:dyDescent="0.2">
      <c r="A26" s="2">
        <f t="shared" si="2"/>
        <v>2.0599999999999987</v>
      </c>
      <c r="B26" s="2" t="s">
        <v>177</v>
      </c>
      <c r="C26" s="2" t="s">
        <v>2</v>
      </c>
      <c r="D26" s="2">
        <v>1</v>
      </c>
      <c r="E26" s="2">
        <f>VLOOKUP(B26,'Listado de precios'!$A$5:$C$184,3,0)</f>
        <v>1550</v>
      </c>
      <c r="F26" s="2">
        <f t="shared" si="3"/>
        <v>1550</v>
      </c>
    </row>
    <row r="27" spans="1:6" x14ac:dyDescent="0.2">
      <c r="A27" s="2">
        <f t="shared" si="2"/>
        <v>2.0699999999999985</v>
      </c>
      <c r="B27" s="2" t="s">
        <v>28</v>
      </c>
      <c r="C27" s="2" t="s">
        <v>1</v>
      </c>
      <c r="D27" s="2">
        <v>19</v>
      </c>
      <c r="E27" s="2">
        <f>VLOOKUP(B27,'Listado de precios'!$A$5:$C$184,3,0)</f>
        <v>938.71194000000003</v>
      </c>
      <c r="F27" s="2">
        <f t="shared" si="3"/>
        <v>17835.526860000002</v>
      </c>
    </row>
    <row r="28" spans="1:6" x14ac:dyDescent="0.2">
      <c r="A28" s="2">
        <f t="shared" si="2"/>
        <v>2.0799999999999983</v>
      </c>
      <c r="B28" s="2" t="s">
        <v>42</v>
      </c>
      <c r="C28" s="2" t="s">
        <v>2</v>
      </c>
      <c r="D28" s="2">
        <v>2</v>
      </c>
      <c r="E28" s="2">
        <f>VLOOKUP(B28,'Listado de precios'!$A$5:$C$184,3,0)</f>
        <v>895.71749999999997</v>
      </c>
      <c r="F28" s="2">
        <f t="shared" si="3"/>
        <v>1791.4349999999999</v>
      </c>
    </row>
    <row r="29" spans="1:6" x14ac:dyDescent="0.2">
      <c r="A29" s="2">
        <f t="shared" si="2"/>
        <v>2.0899999999999981</v>
      </c>
      <c r="B29" s="2" t="s">
        <v>64</v>
      </c>
      <c r="C29" s="2" t="s">
        <v>2</v>
      </c>
      <c r="D29" s="2">
        <v>1</v>
      </c>
      <c r="E29" s="2">
        <f>VLOOKUP(B29,'Listado de precios'!$A$5:$C$184,3,0)</f>
        <v>12840</v>
      </c>
      <c r="F29" s="2">
        <f t="shared" si="3"/>
        <v>12840</v>
      </c>
    </row>
    <row r="30" spans="1:6" x14ac:dyDescent="0.2">
      <c r="A30" s="2">
        <f t="shared" si="2"/>
        <v>2.0999999999999979</v>
      </c>
      <c r="B30" s="2" t="s">
        <v>147</v>
      </c>
      <c r="C30" s="2" t="s">
        <v>2</v>
      </c>
      <c r="D30" s="2">
        <v>1</v>
      </c>
      <c r="E30" s="2">
        <f>VLOOKUP(B30,'Listado de precios'!$A$5:$C$184,3,0)</f>
        <v>6000</v>
      </c>
      <c r="F30" s="2">
        <f>E30*D30</f>
        <v>6000</v>
      </c>
    </row>
    <row r="31" spans="1:6" x14ac:dyDescent="0.2">
      <c r="E31" s="2" t="s">
        <v>87</v>
      </c>
      <c r="F31" s="2">
        <f>SUM(F21:F30)</f>
        <v>93412.852859999999</v>
      </c>
    </row>
    <row r="33" spans="1:6" x14ac:dyDescent="0.2">
      <c r="A33" s="2" t="s">
        <v>10</v>
      </c>
      <c r="B33" s="2" t="s">
        <v>117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 t="shared" ref="A35:A41" si="4"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 t="shared" ref="F35:F41" si="5">D35*E35</f>
        <v>192.89100000000002</v>
      </c>
    </row>
    <row r="36" spans="1:6" x14ac:dyDescent="0.2">
      <c r="A36" s="2">
        <f t="shared" si="4"/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5"/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9.5</v>
      </c>
      <c r="E37" s="2">
        <f>VLOOKUP(B37,'Listado de precios'!$A$5:$C$184,3,0)</f>
        <v>880</v>
      </c>
      <c r="F37" s="2">
        <f t="shared" si="5"/>
        <v>8360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v>9.5</v>
      </c>
      <c r="E38" s="2">
        <f>VLOOKUP(B38,'Listado de precios'!$A$5:$C$184,3,0)</f>
        <v>2167</v>
      </c>
      <c r="F38" s="2">
        <f t="shared" si="5"/>
        <v>20586.5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177</v>
      </c>
      <c r="C40" s="2" t="s">
        <v>2</v>
      </c>
      <c r="D40" s="2">
        <v>1</v>
      </c>
      <c r="E40" s="2">
        <f>VLOOKUP(B40,'Listado de precios'!$A$5:$C$184,3,0)</f>
        <v>1550</v>
      </c>
      <c r="F40" s="2">
        <f t="shared" si="5"/>
        <v>1550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44798.391000000003</v>
      </c>
    </row>
    <row r="44" spans="1:6" x14ac:dyDescent="0.2">
      <c r="A44" s="2" t="s">
        <v>10</v>
      </c>
      <c r="B44" s="2" t="s">
        <v>211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v>3.01</v>
      </c>
      <c r="B46" s="2" t="s">
        <v>37</v>
      </c>
      <c r="C46" s="2" t="s">
        <v>38</v>
      </c>
      <c r="D46" s="2">
        <v>3.3900000000000002E-3</v>
      </c>
      <c r="E46" s="2">
        <f>VLOOKUP(B46,'Listado de precios'!$A$5:$C$184,3,0)</f>
        <v>56900</v>
      </c>
      <c r="F46" s="2">
        <f t="shared" ref="F46:F52" si="6">D46*E46</f>
        <v>192.89100000000002</v>
      </c>
    </row>
    <row r="47" spans="1:6" x14ac:dyDescent="0.2">
      <c r="A47" s="2">
        <v>3.0199999999999996</v>
      </c>
      <c r="B47" s="2" t="s">
        <v>53</v>
      </c>
      <c r="C47" s="2" t="s">
        <v>2</v>
      </c>
      <c r="D47" s="2">
        <v>0.01</v>
      </c>
      <c r="E47" s="2">
        <f>VLOOKUP(B47,'Listado de precios'!$A$5:$C$184,3,0)</f>
        <v>27900</v>
      </c>
      <c r="F47" s="2">
        <f t="shared" si="6"/>
        <v>279</v>
      </c>
    </row>
    <row r="48" spans="1:6" x14ac:dyDescent="0.2">
      <c r="A48" s="2">
        <v>3.0299999999999994</v>
      </c>
      <c r="B48" s="2" t="s">
        <v>150</v>
      </c>
      <c r="C48" s="2" t="s">
        <v>1</v>
      </c>
      <c r="D48" s="2">
        <v>2</v>
      </c>
      <c r="E48" s="2">
        <f>VLOOKUP(B48,'Listado de precios'!$A$5:$C$184,3,0)</f>
        <v>880</v>
      </c>
      <c r="F48" s="2">
        <f t="shared" si="6"/>
        <v>1760</v>
      </c>
    </row>
    <row r="49" spans="1:6" x14ac:dyDescent="0.2">
      <c r="A49" s="2">
        <v>3.0399999999999991</v>
      </c>
      <c r="B49" s="2" t="s">
        <v>131</v>
      </c>
      <c r="C49" s="2" t="s">
        <v>1</v>
      </c>
      <c r="D49" s="2">
        <f>D48</f>
        <v>2</v>
      </c>
      <c r="E49" s="2">
        <f>VLOOKUP(B49,'Listado de precios'!$A$5:$C$184,3,0)</f>
        <v>2167</v>
      </c>
      <c r="F49" s="2">
        <f t="shared" si="6"/>
        <v>4334</v>
      </c>
    </row>
    <row r="50" spans="1:6" x14ac:dyDescent="0.2">
      <c r="A50" s="2">
        <v>3.0499999999999989</v>
      </c>
      <c r="B50" s="2" t="s">
        <v>74</v>
      </c>
      <c r="C50" s="2" t="s">
        <v>75</v>
      </c>
      <c r="D50" s="2">
        <v>1</v>
      </c>
      <c r="E50" s="2">
        <f>VLOOKUP(B50,'Listado de precios'!$A$5:$C$184,3,0)</f>
        <v>4200</v>
      </c>
      <c r="F50" s="2">
        <f t="shared" si="6"/>
        <v>4200</v>
      </c>
    </row>
    <row r="51" spans="1:6" x14ac:dyDescent="0.2">
      <c r="A51" s="2">
        <v>3.0599999999999987</v>
      </c>
      <c r="B51" s="2" t="s">
        <v>177</v>
      </c>
      <c r="C51" s="2" t="s">
        <v>2</v>
      </c>
      <c r="D51" s="2">
        <v>1</v>
      </c>
      <c r="E51" s="2">
        <f>VLOOKUP(B51,'Listado de precios'!$A$5:$C$184,3,0)</f>
        <v>1550</v>
      </c>
      <c r="F51" s="2">
        <f t="shared" si="6"/>
        <v>1550</v>
      </c>
    </row>
    <row r="52" spans="1:6" x14ac:dyDescent="0.2">
      <c r="A52" s="2">
        <v>3.0699999999999985</v>
      </c>
      <c r="B52" s="2" t="s">
        <v>63</v>
      </c>
      <c r="C52" s="2" t="s">
        <v>2</v>
      </c>
      <c r="D52" s="2">
        <v>1</v>
      </c>
      <c r="E52" s="2">
        <f>VLOOKUP(B52,'Listado de precios'!$A$5:$C$184,3,0)</f>
        <v>9630</v>
      </c>
      <c r="F52" s="2">
        <f t="shared" si="6"/>
        <v>9630</v>
      </c>
    </row>
    <row r="53" spans="1:6" x14ac:dyDescent="0.2">
      <c r="E53" s="2" t="s">
        <v>87</v>
      </c>
      <c r="F53" s="2">
        <f>SUM(F46:F52)</f>
        <v>21945.891</v>
      </c>
    </row>
    <row r="55" spans="1:6" x14ac:dyDescent="0.2">
      <c r="A55" s="2" t="s">
        <v>10</v>
      </c>
      <c r="B55" s="2" t="s">
        <v>105</v>
      </c>
    </row>
    <row r="56" spans="1:6" x14ac:dyDescent="0.2">
      <c r="A56" s="2">
        <v>5</v>
      </c>
      <c r="B56" s="2" t="s">
        <v>15</v>
      </c>
    </row>
    <row r="57" spans="1:6" x14ac:dyDescent="0.2">
      <c r="A57" s="2">
        <v>4.01</v>
      </c>
      <c r="B57" s="2" t="s">
        <v>32</v>
      </c>
      <c r="C57" s="2" t="s">
        <v>2</v>
      </c>
      <c r="D57" s="2">
        <v>1</v>
      </c>
      <c r="E57" s="2">
        <f>VLOOKUP(B57,'Listado de precios'!$A$5:$C$184,3,0)</f>
        <v>31887.542999999998</v>
      </c>
      <c r="F57" s="2">
        <f t="shared" ref="F57:F69" si="7">D57*E57</f>
        <v>31887.542999999998</v>
      </c>
    </row>
    <row r="58" spans="1:6" x14ac:dyDescent="0.2">
      <c r="A58" s="2">
        <v>4.01</v>
      </c>
      <c r="B58" s="2" t="s">
        <v>79</v>
      </c>
      <c r="C58" s="2" t="s">
        <v>1</v>
      </c>
      <c r="D58" s="2">
        <v>12.8</v>
      </c>
      <c r="E58" s="2">
        <f>VLOOKUP(B58,'Listado de precios'!$A$5:$C$184,3,0)</f>
        <v>4659</v>
      </c>
      <c r="F58" s="2">
        <f t="shared" si="7"/>
        <v>59635.200000000004</v>
      </c>
    </row>
    <row r="59" spans="1:6" x14ac:dyDescent="0.2">
      <c r="A59" s="2">
        <v>4.01</v>
      </c>
      <c r="B59" s="2" t="s">
        <v>129</v>
      </c>
      <c r="C59" s="2" t="s">
        <v>1</v>
      </c>
      <c r="D59" s="2">
        <f>D58</f>
        <v>12.8</v>
      </c>
      <c r="E59" s="2">
        <f>VLOOKUP(B59,'Listado de precios'!$A$5:$C$184,3,0)</f>
        <v>2167</v>
      </c>
      <c r="F59" s="2">
        <f t="shared" si="7"/>
        <v>27737.600000000002</v>
      </c>
    </row>
    <row r="60" spans="1:6" x14ac:dyDescent="0.2">
      <c r="A60" s="2">
        <v>4.01</v>
      </c>
      <c r="B60" s="2" t="s">
        <v>52</v>
      </c>
      <c r="C60" s="2" t="s">
        <v>2</v>
      </c>
      <c r="D60" s="2">
        <v>13</v>
      </c>
      <c r="E60" s="2">
        <f>VLOOKUP(B60,'Listado de precios'!$A$5:$C$184,3,0)</f>
        <v>165</v>
      </c>
      <c r="F60" s="2">
        <f t="shared" si="7"/>
        <v>2145</v>
      </c>
    </row>
    <row r="61" spans="1:6" x14ac:dyDescent="0.2">
      <c r="A61" s="2">
        <v>4.01</v>
      </c>
      <c r="B61" s="2" t="s">
        <v>0</v>
      </c>
      <c r="C61" s="2" t="s">
        <v>1</v>
      </c>
      <c r="D61" s="2">
        <f>2.6</f>
        <v>2.6</v>
      </c>
      <c r="E61" s="2">
        <f>VLOOKUP(B61,'Listado de precios'!$A$5:$C$184,3,0)</f>
        <v>600</v>
      </c>
      <c r="F61" s="2">
        <f t="shared" si="7"/>
        <v>1560</v>
      </c>
    </row>
    <row r="62" spans="1:6" x14ac:dyDescent="0.2">
      <c r="A62" s="2">
        <v>4.01</v>
      </c>
      <c r="B62" s="2" t="s">
        <v>61</v>
      </c>
      <c r="C62" s="2" t="s">
        <v>2</v>
      </c>
      <c r="D62" s="2">
        <v>1</v>
      </c>
      <c r="E62" s="2">
        <f>VLOOKUP(B62,'Listado de precios'!$A$5:$C$184,3,0)</f>
        <v>19260</v>
      </c>
      <c r="F62" s="2">
        <f t="shared" si="7"/>
        <v>19260</v>
      </c>
    </row>
    <row r="63" spans="1:6" x14ac:dyDescent="0.2">
      <c r="A63" s="2">
        <v>4.01</v>
      </c>
      <c r="B63" s="2" t="s">
        <v>46</v>
      </c>
      <c r="C63" s="2" t="s">
        <v>2</v>
      </c>
      <c r="D63" s="2">
        <v>1</v>
      </c>
      <c r="E63" s="2">
        <f>VLOOKUP(B63,'Listado de precios'!$A$5:$C$184,3,0)</f>
        <v>22464.5949</v>
      </c>
      <c r="F63" s="2">
        <f t="shared" si="7"/>
        <v>22464.5949</v>
      </c>
    </row>
    <row r="64" spans="1:6" x14ac:dyDescent="0.2">
      <c r="A64" s="2">
        <v>4.01</v>
      </c>
      <c r="B64" s="2" t="s">
        <v>41</v>
      </c>
      <c r="C64" s="2" t="s">
        <v>2</v>
      </c>
      <c r="D64" s="2">
        <v>7</v>
      </c>
      <c r="E64" s="2">
        <f>VLOOKUP(B64,'Listado de precios'!$A$5:$C$184,3,0)</f>
        <v>1100</v>
      </c>
      <c r="F64" s="2">
        <f t="shared" si="7"/>
        <v>7700</v>
      </c>
    </row>
    <row r="65" spans="1:6" x14ac:dyDescent="0.2">
      <c r="A65" s="2">
        <v>4.01</v>
      </c>
      <c r="B65" s="2" t="s">
        <v>194</v>
      </c>
      <c r="C65" s="2" t="s">
        <v>1</v>
      </c>
      <c r="D65" s="2">
        <v>45</v>
      </c>
      <c r="E65" s="2">
        <f>VLOOKUP(B65,'Listado de precios'!$A$5:$C$184,3,0)</f>
        <v>1900</v>
      </c>
      <c r="F65" s="2">
        <f t="shared" si="7"/>
        <v>85500</v>
      </c>
    </row>
    <row r="66" spans="1:6" x14ac:dyDescent="0.2">
      <c r="A66" s="2">
        <v>4.01</v>
      </c>
      <c r="B66" s="2" t="s">
        <v>181</v>
      </c>
      <c r="C66" s="2" t="s">
        <v>2</v>
      </c>
      <c r="D66" s="2">
        <f>D65</f>
        <v>45</v>
      </c>
      <c r="E66" s="2">
        <f>VLOOKUP(B66,'Listado de precios'!$A$5:$C$184,3,0)</f>
        <v>400</v>
      </c>
      <c r="F66" s="2">
        <f t="shared" si="7"/>
        <v>18000</v>
      </c>
    </row>
    <row r="67" spans="1:6" x14ac:dyDescent="0.2">
      <c r="A67" s="2">
        <v>4.01</v>
      </c>
      <c r="B67" s="2" t="s">
        <v>179</v>
      </c>
      <c r="C67" s="2" t="s">
        <v>2</v>
      </c>
      <c r="D67" s="2">
        <v>2</v>
      </c>
      <c r="E67" s="2">
        <f>VLOOKUP(B67,'Listado de precios'!$A$5:$C$184,3,0)</f>
        <v>21850</v>
      </c>
      <c r="F67" s="2">
        <f t="shared" si="7"/>
        <v>43700</v>
      </c>
    </row>
    <row r="68" spans="1:6" x14ac:dyDescent="0.2">
      <c r="A68" s="2">
        <v>4.01</v>
      </c>
      <c r="B68" s="2" t="s">
        <v>178</v>
      </c>
      <c r="C68" s="2" t="s">
        <v>2</v>
      </c>
      <c r="D68" s="2">
        <f>D67</f>
        <v>2</v>
      </c>
      <c r="E68" s="2">
        <f>VLOOKUP(B68,'Listado de precios'!$A$5:$C$184,3,0)</f>
        <v>6000</v>
      </c>
      <c r="F68" s="2">
        <f t="shared" si="7"/>
        <v>12000</v>
      </c>
    </row>
    <row r="69" spans="1:6" x14ac:dyDescent="0.2">
      <c r="A69" s="2">
        <v>4.01</v>
      </c>
      <c r="B69" s="2" t="s">
        <v>180</v>
      </c>
      <c r="C69" s="2" t="s">
        <v>2</v>
      </c>
      <c r="D69" s="2">
        <v>1</v>
      </c>
      <c r="E69" s="2">
        <f>VLOOKUP(B69,'Listado de precios'!$A$5:$C$184,3,0)</f>
        <v>28000</v>
      </c>
      <c r="F69" s="2">
        <f t="shared" si="7"/>
        <v>28000</v>
      </c>
    </row>
    <row r="70" spans="1:6" x14ac:dyDescent="0.2">
      <c r="E70" s="2" t="s">
        <v>87</v>
      </c>
      <c r="F70" s="2">
        <f>SUM(F57:F69)</f>
        <v>359589.93790000002</v>
      </c>
    </row>
    <row r="72" spans="1:6" x14ac:dyDescent="0.2">
      <c r="A72" s="2" t="s">
        <v>10</v>
      </c>
      <c r="B72" s="2" t="s">
        <v>106</v>
      </c>
    </row>
    <row r="73" spans="1:6" x14ac:dyDescent="0.2">
      <c r="A73" s="2">
        <v>6</v>
      </c>
      <c r="B73" s="2" t="s">
        <v>15</v>
      </c>
    </row>
    <row r="74" spans="1:6" x14ac:dyDescent="0.2">
      <c r="A74" s="2">
        <v>5.01</v>
      </c>
      <c r="B74" s="2" t="s">
        <v>48</v>
      </c>
      <c r="C74" s="2" t="s">
        <v>2</v>
      </c>
      <c r="D74" s="2">
        <v>1</v>
      </c>
      <c r="E74" s="2">
        <f>VLOOKUP(B74,'Listado de precios'!$A$5:$C$184,3,0)</f>
        <v>710655</v>
      </c>
      <c r="F74" s="2">
        <f t="shared" ref="F74:F83" si="8">E74*D74</f>
        <v>710655</v>
      </c>
    </row>
    <row r="75" spans="1:6" x14ac:dyDescent="0.2">
      <c r="A75" s="2">
        <v>5.01</v>
      </c>
      <c r="B75" s="2" t="s">
        <v>149</v>
      </c>
      <c r="C75" s="2" t="s">
        <v>2</v>
      </c>
      <c r="D75" s="2">
        <f>D74</f>
        <v>1</v>
      </c>
      <c r="E75" s="2">
        <f>VLOOKUP(B75,'Listado de precios'!$A$5:$C$184,3,0)</f>
        <v>8560</v>
      </c>
      <c r="F75" s="2">
        <f t="shared" si="8"/>
        <v>8560</v>
      </c>
    </row>
    <row r="76" spans="1:6" x14ac:dyDescent="0.2">
      <c r="A76" s="2">
        <v>5.01</v>
      </c>
      <c r="B76" s="2" t="s">
        <v>77</v>
      </c>
      <c r="C76" s="2" t="s">
        <v>1</v>
      </c>
      <c r="D76" s="2">
        <v>16</v>
      </c>
      <c r="E76" s="2">
        <f>VLOOKUP(B76,'Listado de precios'!$A$5:$C$184,3,0)</f>
        <v>9946</v>
      </c>
      <c r="F76" s="2">
        <f t="shared" si="8"/>
        <v>159136</v>
      </c>
    </row>
    <row r="77" spans="1:6" x14ac:dyDescent="0.2">
      <c r="A77" s="2">
        <v>5.01</v>
      </c>
      <c r="B77" s="2" t="s">
        <v>127</v>
      </c>
      <c r="C77" s="2" t="s">
        <v>1</v>
      </c>
      <c r="D77" s="2">
        <f>D76</f>
        <v>16</v>
      </c>
      <c r="E77" s="2">
        <f>VLOOKUP(B77,'Listado de precios'!$A$5:$C$184,3,0)</f>
        <v>4333</v>
      </c>
      <c r="F77" s="2">
        <f t="shared" si="8"/>
        <v>69328</v>
      </c>
    </row>
    <row r="78" spans="1:6" x14ac:dyDescent="0.2">
      <c r="A78" s="2">
        <v>5.01</v>
      </c>
      <c r="B78" s="2" t="s">
        <v>50</v>
      </c>
      <c r="C78" s="2" t="s">
        <v>2</v>
      </c>
      <c r="D78" s="2">
        <f>D76</f>
        <v>16</v>
      </c>
      <c r="E78" s="2">
        <f>VLOOKUP(B78,'Listado de precios'!$A$5:$C$184,3,0)</f>
        <v>560</v>
      </c>
      <c r="F78" s="2">
        <f t="shared" si="8"/>
        <v>8960</v>
      </c>
    </row>
    <row r="79" spans="1:6" x14ac:dyDescent="0.2">
      <c r="A79" s="2">
        <v>5.01</v>
      </c>
      <c r="B79" s="2" t="s">
        <v>0</v>
      </c>
      <c r="C79" s="2" t="s">
        <v>2</v>
      </c>
      <c r="D79" s="2">
        <v>13</v>
      </c>
      <c r="E79" s="2">
        <f>VLOOKUP(B79,'Listado de precios'!$A$5:$C$184,3,0)</f>
        <v>600</v>
      </c>
      <c r="F79" s="2">
        <f t="shared" si="8"/>
        <v>7800</v>
      </c>
    </row>
    <row r="80" spans="1:6" x14ac:dyDescent="0.2">
      <c r="A80" s="2">
        <v>5.01</v>
      </c>
      <c r="B80" s="2" t="s">
        <v>30</v>
      </c>
      <c r="C80" s="2" t="s">
        <v>2</v>
      </c>
      <c r="D80" s="2">
        <v>4</v>
      </c>
      <c r="E80" s="2">
        <f>VLOOKUP(B80,'Listado de precios'!$A$5:$C$184,3,0)</f>
        <v>86580</v>
      </c>
      <c r="F80" s="2">
        <f t="shared" si="8"/>
        <v>346320</v>
      </c>
    </row>
    <row r="81" spans="1:6" x14ac:dyDescent="0.2">
      <c r="A81" s="2">
        <v>5.01</v>
      </c>
      <c r="B81" s="2" t="s">
        <v>54</v>
      </c>
      <c r="C81" s="2" t="s">
        <v>2</v>
      </c>
      <c r="D81" s="2">
        <f>D80</f>
        <v>4</v>
      </c>
      <c r="E81" s="2">
        <f>VLOOKUP(B81,'Listado de precios'!$A$5:$C$184,3,0)</f>
        <v>8560</v>
      </c>
      <c r="F81" s="2">
        <f t="shared" si="8"/>
        <v>34240</v>
      </c>
    </row>
    <row r="82" spans="1:6" x14ac:dyDescent="0.2">
      <c r="A82" s="2">
        <v>5.01</v>
      </c>
      <c r="B82" s="2" t="s">
        <v>22</v>
      </c>
      <c r="C82" s="2" t="s">
        <v>1</v>
      </c>
      <c r="D82" s="2">
        <v>51</v>
      </c>
      <c r="E82" s="2">
        <f>VLOOKUP(B82,'Listado de precios'!$A$5:$C$184,3,0)</f>
        <v>1076.0159999999998</v>
      </c>
      <c r="F82" s="2">
        <f t="shared" si="8"/>
        <v>54876.815999999992</v>
      </c>
    </row>
    <row r="83" spans="1:6" x14ac:dyDescent="0.2">
      <c r="A83" s="2">
        <v>5.01</v>
      </c>
      <c r="B83" s="2" t="s">
        <v>41</v>
      </c>
      <c r="C83" s="2" t="s">
        <v>205</v>
      </c>
      <c r="D83" s="2">
        <v>5</v>
      </c>
      <c r="E83" s="2">
        <f>VLOOKUP(B83,'Listado de precios'!$A$5:$C$184,3,0)</f>
        <v>1100</v>
      </c>
      <c r="F83" s="2">
        <f t="shared" si="8"/>
        <v>5500</v>
      </c>
    </row>
    <row r="84" spans="1:6" x14ac:dyDescent="0.2">
      <c r="E84" s="2" t="s">
        <v>87</v>
      </c>
      <c r="F84" s="2">
        <f>SUM(F74:F83)</f>
        <v>1405375.8160000001</v>
      </c>
    </row>
    <row r="86" spans="1:6" x14ac:dyDescent="0.2">
      <c r="A86" s="2" t="s">
        <v>10</v>
      </c>
      <c r="B86" s="2" t="s">
        <v>107</v>
      </c>
    </row>
    <row r="87" spans="1:6" x14ac:dyDescent="0.2">
      <c r="A87" s="2">
        <v>7</v>
      </c>
      <c r="B87" s="2" t="s">
        <v>15</v>
      </c>
    </row>
    <row r="88" spans="1:6" x14ac:dyDescent="0.2">
      <c r="A88" s="2">
        <f t="shared" ref="A88:A101" si="9">A87+0.01</f>
        <v>7.01</v>
      </c>
      <c r="B88" s="2" t="s">
        <v>49</v>
      </c>
      <c r="C88" s="2" t="s">
        <v>2</v>
      </c>
      <c r="D88" s="2">
        <v>3</v>
      </c>
      <c r="E88" s="2">
        <f>VLOOKUP(B88,'Listado de precios'!$A$5:$C$184,3,0)</f>
        <v>147889</v>
      </c>
      <c r="F88" s="2">
        <f t="shared" ref="F88:F101" si="10">D88*E88</f>
        <v>443667</v>
      </c>
    </row>
    <row r="89" spans="1:6" x14ac:dyDescent="0.2">
      <c r="A89" s="2">
        <f t="shared" si="9"/>
        <v>7.02</v>
      </c>
      <c r="B89" s="2" t="s">
        <v>59</v>
      </c>
      <c r="C89" s="2" t="s">
        <v>2</v>
      </c>
      <c r="D89" s="2">
        <f>D88</f>
        <v>3</v>
      </c>
      <c r="E89" s="2">
        <f>VLOOKUP(B89,'Listado de precios'!$A$5:$C$184,3,0)</f>
        <v>8560</v>
      </c>
      <c r="F89" s="2">
        <f t="shared" si="10"/>
        <v>25680</v>
      </c>
    </row>
    <row r="90" spans="1:6" x14ac:dyDescent="0.2">
      <c r="A90" s="2">
        <f t="shared" si="9"/>
        <v>7.0299999999999994</v>
      </c>
      <c r="B90" s="2" t="s">
        <v>158</v>
      </c>
      <c r="C90" s="2" t="s">
        <v>2</v>
      </c>
      <c r="D90" s="2">
        <f>D88</f>
        <v>3</v>
      </c>
      <c r="E90" s="2">
        <f>VLOOKUP(B90,'Listado de precios'!$A$5:$C$184,3,0)</f>
        <v>760000</v>
      </c>
      <c r="F90" s="2">
        <f t="shared" si="10"/>
        <v>2280000</v>
      </c>
    </row>
    <row r="91" spans="1:6" x14ac:dyDescent="0.2">
      <c r="A91" s="2">
        <f t="shared" si="9"/>
        <v>7.0399999999999991</v>
      </c>
      <c r="B91" s="2" t="s">
        <v>78</v>
      </c>
      <c r="C91" s="2" t="s">
        <v>1</v>
      </c>
      <c r="D91" s="2">
        <v>245</v>
      </c>
      <c r="E91" s="2">
        <f>VLOOKUP(B91,'Listado de precios'!$A$5:$C$184,3,0)</f>
        <v>14675</v>
      </c>
      <c r="F91" s="2">
        <f t="shared" si="10"/>
        <v>3595375</v>
      </c>
    </row>
    <row r="92" spans="1:6" x14ac:dyDescent="0.2">
      <c r="A92" s="2">
        <f t="shared" si="9"/>
        <v>7.0499999999999989</v>
      </c>
      <c r="B92" s="2" t="s">
        <v>51</v>
      </c>
      <c r="C92" s="2" t="s">
        <v>2</v>
      </c>
      <c r="D92" s="2">
        <f>D91</f>
        <v>245</v>
      </c>
      <c r="E92" s="2">
        <f>VLOOKUP(B92,'Listado de precios'!$A$5:$C$184,3,0)</f>
        <v>910</v>
      </c>
      <c r="F92" s="2">
        <f t="shared" si="10"/>
        <v>222950</v>
      </c>
    </row>
    <row r="93" spans="1:6" x14ac:dyDescent="0.2">
      <c r="A93" s="2">
        <f t="shared" si="9"/>
        <v>7.0599999999999987</v>
      </c>
      <c r="B93" s="2" t="s">
        <v>128</v>
      </c>
      <c r="C93" s="2" t="s">
        <v>1</v>
      </c>
      <c r="D93" s="2">
        <f>D91</f>
        <v>245</v>
      </c>
      <c r="E93" s="2">
        <f>VLOOKUP(B93,'Listado de precios'!$A$5:$C$184,3,0)</f>
        <v>6500</v>
      </c>
      <c r="F93" s="2">
        <f t="shared" si="10"/>
        <v>1592500</v>
      </c>
    </row>
    <row r="94" spans="1:6" x14ac:dyDescent="0.2">
      <c r="A94" s="2">
        <f t="shared" si="9"/>
        <v>7.0699999999999985</v>
      </c>
      <c r="B94" s="2" t="s">
        <v>0</v>
      </c>
      <c r="C94" s="2" t="s">
        <v>1</v>
      </c>
      <c r="D94" s="2">
        <v>40</v>
      </c>
      <c r="E94" s="2">
        <f>VLOOKUP(B94,'Listado de precios'!$A$5:$C$184,3,0)</f>
        <v>600</v>
      </c>
      <c r="F94" s="2">
        <f t="shared" si="10"/>
        <v>24000</v>
      </c>
    </row>
    <row r="95" spans="1:6" x14ac:dyDescent="0.2">
      <c r="A95" s="2">
        <f t="shared" si="9"/>
        <v>7.0799999999999983</v>
      </c>
      <c r="B95" s="2" t="s">
        <v>27</v>
      </c>
      <c r="C95" s="2" t="s">
        <v>1</v>
      </c>
      <c r="D95" s="2">
        <v>142</v>
      </c>
      <c r="E95" s="2">
        <f>VLOOKUP(B95,'Listado de precios'!$A$5:$C$184,3,0)</f>
        <v>1076.0159999999998</v>
      </c>
      <c r="F95" s="2">
        <f t="shared" si="10"/>
        <v>152794.27199999997</v>
      </c>
    </row>
    <row r="96" spans="1:6" x14ac:dyDescent="0.2">
      <c r="A96" s="2">
        <f t="shared" si="9"/>
        <v>7.0899999999999981</v>
      </c>
      <c r="B96" s="2" t="s">
        <v>46</v>
      </c>
      <c r="C96" s="2" t="s">
        <v>2</v>
      </c>
      <c r="D96" s="2">
        <v>3</v>
      </c>
      <c r="E96" s="2">
        <f>VLOOKUP(B96,'Listado de precios'!$A$5:$C$184,3,0)</f>
        <v>22464.5949</v>
      </c>
      <c r="F96" s="2">
        <f t="shared" si="10"/>
        <v>67393.784700000004</v>
      </c>
    </row>
    <row r="97" spans="1:6" x14ac:dyDescent="0.2">
      <c r="A97" s="2">
        <f t="shared" si="9"/>
        <v>7.0999999999999979</v>
      </c>
      <c r="B97" s="2" t="s">
        <v>45</v>
      </c>
      <c r="C97" s="2" t="s">
        <v>2</v>
      </c>
      <c r="D97" s="2">
        <v>12</v>
      </c>
      <c r="E97" s="2">
        <f>VLOOKUP(B97,'Listado de precios'!$A$5:$C$184,3,0)</f>
        <v>8885.5175999999992</v>
      </c>
      <c r="F97" s="2">
        <f t="shared" si="10"/>
        <v>106626.21119999999</v>
      </c>
    </row>
    <row r="98" spans="1:6" x14ac:dyDescent="0.2">
      <c r="A98" s="2">
        <f t="shared" si="9"/>
        <v>7.1099999999999977</v>
      </c>
      <c r="B98" s="2" t="s">
        <v>44</v>
      </c>
      <c r="C98" s="2" t="s">
        <v>2</v>
      </c>
      <c r="D98" s="2">
        <v>2</v>
      </c>
      <c r="E98" s="2">
        <f>VLOOKUP(B98,'Listado de precios'!$A$5:$C$184,3,0)</f>
        <v>8455.5731999999989</v>
      </c>
      <c r="F98" s="2">
        <f t="shared" si="10"/>
        <v>16911.146399999998</v>
      </c>
    </row>
    <row r="99" spans="1:6" x14ac:dyDescent="0.2">
      <c r="A99" s="2">
        <f t="shared" si="9"/>
        <v>7.1199999999999974</v>
      </c>
      <c r="B99" s="2" t="s">
        <v>43</v>
      </c>
      <c r="C99" s="2" t="s">
        <v>2</v>
      </c>
      <c r="D99" s="2">
        <v>5</v>
      </c>
      <c r="E99" s="2">
        <f>VLOOKUP(B99,'Listado de precios'!$A$5:$C$184,3,0)</f>
        <v>7201.5686999999989</v>
      </c>
      <c r="F99" s="2">
        <f t="shared" si="10"/>
        <v>36007.843499999995</v>
      </c>
    </row>
    <row r="100" spans="1:6" x14ac:dyDescent="0.2">
      <c r="A100" s="2">
        <f t="shared" si="9"/>
        <v>7.1299999999999972</v>
      </c>
      <c r="B100" s="2" t="s">
        <v>154</v>
      </c>
      <c r="C100" s="2" t="s">
        <v>2</v>
      </c>
      <c r="D100" s="2">
        <v>1</v>
      </c>
      <c r="E100" s="2">
        <f>VLOOKUP(B100,'Listado de precios'!$A$5:$C$184,3,0)</f>
        <v>110000</v>
      </c>
      <c r="F100" s="2">
        <f t="shared" si="10"/>
        <v>110000</v>
      </c>
    </row>
    <row r="101" spans="1:6" x14ac:dyDescent="0.2">
      <c r="A101" s="2">
        <f t="shared" si="9"/>
        <v>7.139999999999997</v>
      </c>
      <c r="B101" s="2" t="s">
        <v>173</v>
      </c>
      <c r="C101" s="2" t="s">
        <v>60</v>
      </c>
      <c r="D101" s="2">
        <v>1</v>
      </c>
      <c r="E101" s="2">
        <f>VLOOKUP(B101,'Listado de precios'!$A$5:$C$184,3,0)</f>
        <v>960000</v>
      </c>
      <c r="F101" s="2">
        <f t="shared" si="10"/>
        <v>960000</v>
      </c>
    </row>
    <row r="102" spans="1:6" x14ac:dyDescent="0.2">
      <c r="E102" s="2" t="s">
        <v>87</v>
      </c>
      <c r="F102" s="2">
        <f>SUM(F88:F101)</f>
        <v>9633905.2578000017</v>
      </c>
    </row>
    <row r="104" spans="1:6" x14ac:dyDescent="0.2">
      <c r="A104" s="2" t="s">
        <v>10</v>
      </c>
      <c r="B104" s="2" t="s">
        <v>108</v>
      </c>
    </row>
    <row r="105" spans="1:6" x14ac:dyDescent="0.2">
      <c r="A105" s="2">
        <v>8</v>
      </c>
      <c r="B105" s="2" t="s">
        <v>15</v>
      </c>
    </row>
    <row r="106" spans="1:6" x14ac:dyDescent="0.2">
      <c r="A106" s="2">
        <f t="shared" ref="A106:A115" si="11">A105+0.01</f>
        <v>8.01</v>
      </c>
      <c r="B106" s="2" t="s">
        <v>186</v>
      </c>
      <c r="C106" s="2" t="s">
        <v>2</v>
      </c>
      <c r="D106" s="2">
        <v>1</v>
      </c>
      <c r="E106" s="2">
        <f>VLOOKUP(B106,'Listado de precios'!$A$5:$C$184,3,0)</f>
        <v>393800</v>
      </c>
      <c r="F106" s="2">
        <f t="shared" ref="F106:F115" si="12">E106*D106</f>
        <v>393800</v>
      </c>
    </row>
    <row r="107" spans="1:6" x14ac:dyDescent="0.2">
      <c r="A107" s="2">
        <f t="shared" si="11"/>
        <v>8.02</v>
      </c>
      <c r="B107" s="2" t="s">
        <v>179</v>
      </c>
      <c r="C107" s="2" t="s">
        <v>2</v>
      </c>
      <c r="D107" s="2">
        <v>120</v>
      </c>
      <c r="E107" s="2">
        <f>VLOOKUP(B107,'Listado de precios'!$A$5:$C$184,3,0)</f>
        <v>21850</v>
      </c>
      <c r="F107" s="2">
        <f t="shared" si="12"/>
        <v>2622000</v>
      </c>
    </row>
    <row r="108" spans="1:6" x14ac:dyDescent="0.2">
      <c r="A108" s="2">
        <f t="shared" si="11"/>
        <v>8.0299999999999994</v>
      </c>
      <c r="B108" s="2" t="s">
        <v>185</v>
      </c>
      <c r="C108" s="2" t="s">
        <v>2</v>
      </c>
      <c r="D108" s="2">
        <v>3</v>
      </c>
      <c r="E108" s="2">
        <f>VLOOKUP(B108,'Listado de precios'!$A$5:$C$184,3,0)</f>
        <v>469984</v>
      </c>
      <c r="F108" s="2">
        <f t="shared" si="12"/>
        <v>1409952</v>
      </c>
    </row>
    <row r="109" spans="1:6" x14ac:dyDescent="0.2">
      <c r="A109" s="2">
        <f t="shared" si="11"/>
        <v>8.0399999999999991</v>
      </c>
      <c r="B109" s="2" t="s">
        <v>201</v>
      </c>
      <c r="C109" s="2" t="s">
        <v>2</v>
      </c>
      <c r="D109" s="2">
        <v>1</v>
      </c>
      <c r="E109" s="2">
        <f>VLOOKUP(B109,'Listado de precios'!$A$5:$C$184,3,0)</f>
        <v>45000</v>
      </c>
      <c r="F109" s="2">
        <f t="shared" si="12"/>
        <v>45000</v>
      </c>
    </row>
    <row r="110" spans="1:6" x14ac:dyDescent="0.2">
      <c r="A110" s="2">
        <f t="shared" si="11"/>
        <v>8.0499999999999989</v>
      </c>
      <c r="B110" s="2" t="s">
        <v>178</v>
      </c>
      <c r="C110" s="2" t="s">
        <v>2</v>
      </c>
      <c r="D110" s="2">
        <f>D107</f>
        <v>120</v>
      </c>
      <c r="E110" s="2">
        <f>VLOOKUP(B110,'Listado de precios'!$A$5:$C$184,3,0)</f>
        <v>6000</v>
      </c>
      <c r="F110" s="2">
        <f t="shared" si="12"/>
        <v>720000</v>
      </c>
    </row>
    <row r="111" spans="1:6" x14ac:dyDescent="0.2">
      <c r="A111" s="2">
        <f t="shared" si="11"/>
        <v>8.0599999999999987</v>
      </c>
      <c r="B111" s="2" t="s">
        <v>153</v>
      </c>
      <c r="C111" s="2" t="s">
        <v>2</v>
      </c>
      <c r="D111" s="2">
        <v>1</v>
      </c>
      <c r="E111" s="2">
        <f>VLOOKUP(B111,'Listado de precios'!$A$5:$C$184,3,0)</f>
        <v>54900</v>
      </c>
      <c r="F111" s="2">
        <f t="shared" si="12"/>
        <v>54900</v>
      </c>
    </row>
    <row r="112" spans="1:6" x14ac:dyDescent="0.2">
      <c r="A112" s="2">
        <f t="shared" si="11"/>
        <v>8.0699999999999985</v>
      </c>
      <c r="B112" s="2" t="s">
        <v>123</v>
      </c>
      <c r="C112" s="2" t="s">
        <v>2</v>
      </c>
      <c r="D112" s="2">
        <v>1</v>
      </c>
      <c r="E112" s="2">
        <f>VLOOKUP(B112,'Listado de precios'!$A$5:$C$184,3,0)</f>
        <v>90000</v>
      </c>
      <c r="F112" s="2">
        <f t="shared" si="12"/>
        <v>90000</v>
      </c>
    </row>
    <row r="113" spans="1:6" x14ac:dyDescent="0.2">
      <c r="A113" s="2">
        <f t="shared" si="11"/>
        <v>8.0799999999999983</v>
      </c>
      <c r="B113" s="2" t="s">
        <v>73</v>
      </c>
      <c r="C113" s="2" t="s">
        <v>2</v>
      </c>
      <c r="D113" s="2">
        <v>12</v>
      </c>
      <c r="E113" s="2">
        <f>VLOOKUP(B113,'Listado de precios'!$A$5:$C$184,3,0)</f>
        <v>11996</v>
      </c>
      <c r="F113" s="2">
        <f t="shared" si="12"/>
        <v>143952</v>
      </c>
    </row>
    <row r="114" spans="1:6" x14ac:dyDescent="0.2">
      <c r="A114" s="2">
        <f t="shared" si="11"/>
        <v>8.0899999999999981</v>
      </c>
      <c r="B114" s="2" t="s">
        <v>20</v>
      </c>
      <c r="C114" s="2" t="s">
        <v>1</v>
      </c>
      <c r="D114" s="2">
        <v>8</v>
      </c>
      <c r="E114" s="2">
        <f>VLOOKUP(B114,'Listado de precios'!$A$5:$C$184,3,0)</f>
        <v>69389</v>
      </c>
      <c r="F114" s="2">
        <f t="shared" si="12"/>
        <v>555112</v>
      </c>
    </row>
    <row r="115" spans="1:6" x14ac:dyDescent="0.2">
      <c r="A115" s="2">
        <f t="shared" si="11"/>
        <v>8.0999999999999979</v>
      </c>
      <c r="B115" s="2" t="s">
        <v>126</v>
      </c>
      <c r="C115" s="2" t="s">
        <v>2</v>
      </c>
      <c r="D115" s="2">
        <v>1</v>
      </c>
      <c r="E115" s="2">
        <f>VLOOKUP(B115,'Listado de precios'!$A$5:$C$184,3,0)</f>
        <v>642000</v>
      </c>
      <c r="F115" s="2">
        <f t="shared" si="12"/>
        <v>642000</v>
      </c>
    </row>
    <row r="116" spans="1:6" x14ac:dyDescent="0.2">
      <c r="E116" s="2" t="s">
        <v>87</v>
      </c>
      <c r="F116" s="2">
        <f>SUM(F106:F115)</f>
        <v>6676716</v>
      </c>
    </row>
    <row r="118" spans="1:6" x14ac:dyDescent="0.2">
      <c r="A118" s="2" t="s">
        <v>10</v>
      </c>
      <c r="B118" s="2" t="s">
        <v>109</v>
      </c>
    </row>
    <row r="119" spans="1:6" x14ac:dyDescent="0.2">
      <c r="A119" s="2">
        <v>9</v>
      </c>
      <c r="B119" s="2" t="s">
        <v>15</v>
      </c>
    </row>
    <row r="120" spans="1:6" x14ac:dyDescent="0.2">
      <c r="A120" s="2">
        <f t="shared" ref="A120:A137" si="13">A119+0.01</f>
        <v>9.01</v>
      </c>
      <c r="B120" s="2" t="s">
        <v>76</v>
      </c>
      <c r="C120" s="2" t="s">
        <v>2</v>
      </c>
      <c r="D120" s="2">
        <v>1</v>
      </c>
      <c r="E120" s="2">
        <f>VLOOKUP(B120,'Listado de precios'!$A$5:$C$184,3,0)</f>
        <v>522095.81640000001</v>
      </c>
      <c r="F120" s="2">
        <f t="shared" ref="F120:F137" si="14">E120*D120</f>
        <v>522095.81640000001</v>
      </c>
    </row>
    <row r="121" spans="1:6" x14ac:dyDescent="0.2">
      <c r="A121" s="2">
        <f t="shared" si="13"/>
        <v>9.02</v>
      </c>
      <c r="B121" s="2" t="s">
        <v>17</v>
      </c>
      <c r="C121" s="2" t="s">
        <v>2</v>
      </c>
      <c r="D121" s="2">
        <v>1</v>
      </c>
      <c r="E121" s="2">
        <f>VLOOKUP(B121,'Listado de precios'!$A$5:$C$184,3,0)</f>
        <v>180000</v>
      </c>
      <c r="F121" s="2">
        <f t="shared" si="14"/>
        <v>180000</v>
      </c>
    </row>
    <row r="122" spans="1:6" x14ac:dyDescent="0.2">
      <c r="A122" s="2">
        <f t="shared" si="13"/>
        <v>9.0299999999999994</v>
      </c>
      <c r="B122" s="2" t="s">
        <v>14</v>
      </c>
      <c r="C122" s="2" t="s">
        <v>2</v>
      </c>
      <c r="D122" s="2">
        <v>1</v>
      </c>
      <c r="E122" s="2">
        <f>VLOOKUP(B122,'Listado de precios'!$A$5:$C$184,3,0)</f>
        <v>65244.062700000002</v>
      </c>
      <c r="F122" s="2">
        <f t="shared" si="14"/>
        <v>65244.062700000002</v>
      </c>
    </row>
    <row r="123" spans="1:6" x14ac:dyDescent="0.2">
      <c r="A123" s="2">
        <f t="shared" si="13"/>
        <v>9.0399999999999991</v>
      </c>
      <c r="B123" s="2" t="s">
        <v>65</v>
      </c>
      <c r="C123" s="2" t="s">
        <v>2</v>
      </c>
      <c r="D123" s="2">
        <v>2</v>
      </c>
      <c r="E123" s="2">
        <f>VLOOKUP(B123,'Listado de precios'!$A$5:$C$184,3,0)</f>
        <v>383500</v>
      </c>
      <c r="F123" s="2">
        <f t="shared" si="14"/>
        <v>767000</v>
      </c>
    </row>
    <row r="124" spans="1:6" x14ac:dyDescent="0.2">
      <c r="A124" s="2">
        <f t="shared" si="13"/>
        <v>9.0499999999999989</v>
      </c>
      <c r="B124" s="2" t="s">
        <v>72</v>
      </c>
      <c r="C124" s="2" t="s">
        <v>2</v>
      </c>
      <c r="D124" s="2">
        <v>1</v>
      </c>
      <c r="E124" s="2">
        <f>VLOOKUP(B124,'Listado de precios'!$A$5:$C$184,3,0)</f>
        <v>229984.4253</v>
      </c>
      <c r="F124" s="2">
        <f t="shared" si="14"/>
        <v>229984.4253</v>
      </c>
    </row>
    <row r="125" spans="1:6" x14ac:dyDescent="0.2">
      <c r="A125" s="2">
        <f t="shared" si="13"/>
        <v>9.0599999999999987</v>
      </c>
      <c r="B125" s="2" t="s">
        <v>67</v>
      </c>
      <c r="C125" s="2" t="s">
        <v>2</v>
      </c>
      <c r="D125" s="2">
        <v>12</v>
      </c>
      <c r="E125" s="2">
        <f>VLOOKUP(B125,'Listado de precios'!$A$5:$C$184,3,0)</f>
        <v>6055.0502999999999</v>
      </c>
      <c r="F125" s="2">
        <f t="shared" si="14"/>
        <v>72660.603600000002</v>
      </c>
    </row>
    <row r="126" spans="1:6" x14ac:dyDescent="0.2">
      <c r="A126" s="2">
        <f t="shared" si="13"/>
        <v>9.0699999999999985</v>
      </c>
      <c r="B126" s="2" t="s">
        <v>36</v>
      </c>
      <c r="C126" s="2" t="s">
        <v>2</v>
      </c>
      <c r="D126" s="2">
        <v>1</v>
      </c>
      <c r="E126" s="2">
        <f>VLOOKUP(B126,'Listado de precios'!$A$5:$C$184,3,0)</f>
        <v>2400.5229000000004</v>
      </c>
      <c r="F126" s="2">
        <f t="shared" si="14"/>
        <v>2400.5229000000004</v>
      </c>
    </row>
    <row r="127" spans="1:6" x14ac:dyDescent="0.2">
      <c r="A127" s="2">
        <f t="shared" si="13"/>
        <v>9.0799999999999983</v>
      </c>
      <c r="B127" s="2" t="s">
        <v>47</v>
      </c>
      <c r="C127" s="2" t="s">
        <v>2</v>
      </c>
      <c r="D127" s="2">
        <v>1</v>
      </c>
      <c r="E127" s="2">
        <f>VLOOKUP(B127,'Listado de precios'!$A$5:$C$184,3,0)</f>
        <v>635242.85100000002</v>
      </c>
      <c r="F127" s="2">
        <f t="shared" si="14"/>
        <v>635242.85100000002</v>
      </c>
    </row>
    <row r="128" spans="1:6" x14ac:dyDescent="0.2">
      <c r="A128" s="2">
        <f t="shared" si="13"/>
        <v>9.0899999999999981</v>
      </c>
      <c r="B128" s="2" t="s">
        <v>7</v>
      </c>
      <c r="C128" s="2" t="s">
        <v>2</v>
      </c>
      <c r="D128" s="2">
        <v>6</v>
      </c>
      <c r="E128" s="2">
        <f>VLOOKUP(B128,'Listado de precios'!$A$5:$C$184,3,0)</f>
        <v>245820.7107</v>
      </c>
      <c r="F128" s="2">
        <f t="shared" si="14"/>
        <v>1474924.2642000001</v>
      </c>
    </row>
    <row r="129" spans="1:6" x14ac:dyDescent="0.2">
      <c r="A129" s="2">
        <f t="shared" si="13"/>
        <v>9.0999999999999979</v>
      </c>
      <c r="B129" s="2" t="s">
        <v>13</v>
      </c>
      <c r="C129" s="2" t="s">
        <v>2</v>
      </c>
      <c r="D129" s="2">
        <v>1</v>
      </c>
      <c r="E129" s="2">
        <f>VLOOKUP(B129,'Listado de precios'!$A$5:$C$184,3,0)</f>
        <v>198455.16930000004</v>
      </c>
      <c r="F129" s="2">
        <f t="shared" si="14"/>
        <v>198455.16930000004</v>
      </c>
    </row>
    <row r="130" spans="1:6" x14ac:dyDescent="0.2">
      <c r="A130" s="2">
        <f t="shared" si="13"/>
        <v>9.1099999999999977</v>
      </c>
      <c r="B130" s="2" t="s">
        <v>153</v>
      </c>
      <c r="C130" s="2" t="s">
        <v>2</v>
      </c>
      <c r="D130" s="2">
        <v>1</v>
      </c>
      <c r="E130" s="2">
        <f>VLOOKUP(B130,'Listado de precios'!$A$5:$C$184,3,0)</f>
        <v>54900</v>
      </c>
      <c r="F130" s="2">
        <f t="shared" si="14"/>
        <v>54900</v>
      </c>
    </row>
    <row r="131" spans="1:6" x14ac:dyDescent="0.2">
      <c r="A131" s="2">
        <f t="shared" si="13"/>
        <v>9.1199999999999974</v>
      </c>
      <c r="B131" s="2" t="s">
        <v>66</v>
      </c>
      <c r="C131" s="2" t="s">
        <v>2</v>
      </c>
      <c r="D131" s="2">
        <v>2</v>
      </c>
      <c r="E131" s="2">
        <f>VLOOKUP(B131,'Listado de precios'!$A$5:$C$184,3,0)</f>
        <v>193474.98</v>
      </c>
      <c r="F131" s="2">
        <f t="shared" si="14"/>
        <v>386949.96</v>
      </c>
    </row>
    <row r="132" spans="1:6" x14ac:dyDescent="0.2">
      <c r="A132" s="2">
        <f t="shared" si="13"/>
        <v>9.1299999999999972</v>
      </c>
      <c r="B132" s="2" t="s">
        <v>23</v>
      </c>
      <c r="C132" s="2" t="s">
        <v>1</v>
      </c>
      <c r="D132" s="2">
        <v>10</v>
      </c>
      <c r="E132" s="2">
        <f>VLOOKUP(B132,'Listado de precios'!$A$5:$C$184,3,0)</f>
        <v>4126</v>
      </c>
      <c r="F132" s="2">
        <f t="shared" si="14"/>
        <v>41260</v>
      </c>
    </row>
    <row r="133" spans="1:6" x14ac:dyDescent="0.2">
      <c r="A133" s="2">
        <f t="shared" si="13"/>
        <v>9.139999999999997</v>
      </c>
      <c r="B133" s="2" t="s">
        <v>81</v>
      </c>
      <c r="C133" s="2" t="s">
        <v>1</v>
      </c>
      <c r="D133" s="2">
        <v>2</v>
      </c>
      <c r="E133" s="2">
        <f>VLOOKUP(B133,'Listado de precios'!$A$5:$C$184,3,0)</f>
        <v>20711</v>
      </c>
      <c r="F133" s="2">
        <f t="shared" si="14"/>
        <v>41422</v>
      </c>
    </row>
    <row r="134" spans="1:6" x14ac:dyDescent="0.2">
      <c r="A134" s="2">
        <f t="shared" si="13"/>
        <v>9.1499999999999968</v>
      </c>
      <c r="B134" s="2" t="s">
        <v>73</v>
      </c>
      <c r="C134" s="2" t="s">
        <v>2</v>
      </c>
      <c r="D134" s="2">
        <v>12</v>
      </c>
      <c r="E134" s="2">
        <f>VLOOKUP(B134,'Listado de precios'!$A$5:$C$184,3,0)</f>
        <v>11996</v>
      </c>
      <c r="F134" s="2">
        <f t="shared" si="14"/>
        <v>143952</v>
      </c>
    </row>
    <row r="135" spans="1:6" x14ac:dyDescent="0.2">
      <c r="A135" s="2">
        <f t="shared" si="13"/>
        <v>9.1599999999999966</v>
      </c>
      <c r="B135" s="2" t="s">
        <v>20</v>
      </c>
      <c r="C135" s="2" t="s">
        <v>1</v>
      </c>
      <c r="D135" s="2">
        <v>8</v>
      </c>
      <c r="E135" s="2">
        <f>VLOOKUP(B135,'Listado de precios'!$A$5:$C$184,3,0)</f>
        <v>69389</v>
      </c>
      <c r="F135" s="2">
        <f t="shared" si="14"/>
        <v>555112</v>
      </c>
    </row>
    <row r="136" spans="1:6" x14ac:dyDescent="0.2">
      <c r="A136" s="2">
        <f t="shared" si="13"/>
        <v>9.1699999999999964</v>
      </c>
      <c r="B136" s="2" t="s">
        <v>124</v>
      </c>
      <c r="C136" s="2" t="s">
        <v>2</v>
      </c>
      <c r="D136" s="2">
        <v>1</v>
      </c>
      <c r="E136" s="2">
        <f>VLOOKUP(B136,'Listado de precios'!$A$5:$C$184,3,0)</f>
        <v>160500</v>
      </c>
      <c r="F136" s="2">
        <f t="shared" si="14"/>
        <v>160500</v>
      </c>
    </row>
    <row r="137" spans="1:6" x14ac:dyDescent="0.2">
      <c r="A137" s="2">
        <f t="shared" si="13"/>
        <v>9.1799999999999962</v>
      </c>
      <c r="B137" s="2" t="s">
        <v>125</v>
      </c>
      <c r="C137" s="2" t="s">
        <v>2</v>
      </c>
      <c r="D137" s="2">
        <v>1</v>
      </c>
      <c r="E137" s="2">
        <f>VLOOKUP(B137,'Listado de precios'!$A$5:$C$184,3,0)</f>
        <v>1070000</v>
      </c>
      <c r="F137" s="2">
        <f t="shared" si="14"/>
        <v>1070000</v>
      </c>
    </row>
    <row r="138" spans="1:6" x14ac:dyDescent="0.2">
      <c r="E138" s="2" t="s">
        <v>87</v>
      </c>
      <c r="F138" s="2">
        <f>SUM(F120:F137)</f>
        <v>6602103.6754000001</v>
      </c>
    </row>
    <row r="140" spans="1:6" x14ac:dyDescent="0.2">
      <c r="A140" s="2" t="s">
        <v>10</v>
      </c>
      <c r="B140" s="2" t="s">
        <v>144</v>
      </c>
    </row>
    <row r="141" spans="1:6" x14ac:dyDescent="0.2">
      <c r="A141" s="2">
        <v>10</v>
      </c>
      <c r="B141" s="2" t="s">
        <v>15</v>
      </c>
    </row>
    <row r="142" spans="1:6" x14ac:dyDescent="0.2">
      <c r="A142" s="2">
        <f t="shared" ref="A142:A152" si="15">A141+0.01</f>
        <v>10.01</v>
      </c>
      <c r="B142" s="2" t="s">
        <v>84</v>
      </c>
      <c r="C142" s="2" t="s">
        <v>1</v>
      </c>
      <c r="D142" s="2">
        <v>29</v>
      </c>
      <c r="E142" s="2">
        <f>VLOOKUP(B142,'Listado de precios'!$A$5:$C$184,3,0)</f>
        <v>16830</v>
      </c>
      <c r="F142" s="2">
        <f t="shared" ref="F142:F152" si="16">D142*E142</f>
        <v>488070</v>
      </c>
    </row>
    <row r="143" spans="1:6" x14ac:dyDescent="0.2">
      <c r="A143" s="2">
        <f t="shared" si="15"/>
        <v>10.02</v>
      </c>
      <c r="B143" s="2" t="s">
        <v>80</v>
      </c>
      <c r="C143" s="2" t="s">
        <v>1</v>
      </c>
      <c r="D143" s="2">
        <v>219</v>
      </c>
      <c r="E143" s="2">
        <f>VLOOKUP(B143,'Listado de precios'!$A$5:$C$184,3,0)</f>
        <v>30146</v>
      </c>
      <c r="F143" s="2">
        <f t="shared" si="16"/>
        <v>6601974</v>
      </c>
    </row>
    <row r="144" spans="1:6" x14ac:dyDescent="0.2">
      <c r="A144" s="2">
        <f t="shared" si="15"/>
        <v>10.029999999999999</v>
      </c>
      <c r="B144" s="2" t="s">
        <v>133</v>
      </c>
      <c r="C144" s="2" t="s">
        <v>2</v>
      </c>
      <c r="D144" s="2">
        <f>D142</f>
        <v>29</v>
      </c>
      <c r="E144" s="2">
        <f>VLOOKUP(B144,'Listado de precios'!$A$5:$C$184,3,0)</f>
        <v>6500</v>
      </c>
      <c r="F144" s="2">
        <f t="shared" si="16"/>
        <v>188500</v>
      </c>
    </row>
    <row r="145" spans="1:6" x14ac:dyDescent="0.2">
      <c r="A145" s="2">
        <f t="shared" si="15"/>
        <v>10.039999999999999</v>
      </c>
      <c r="B145" s="2" t="s">
        <v>159</v>
      </c>
      <c r="C145" s="2" t="s">
        <v>2</v>
      </c>
      <c r="D145" s="2">
        <f>D143</f>
        <v>219</v>
      </c>
      <c r="E145" s="2">
        <f>VLOOKUP(B145,'Listado de precios'!$A$5:$C$184,3,0)</f>
        <v>6500</v>
      </c>
      <c r="F145" s="2">
        <f t="shared" si="16"/>
        <v>1423500</v>
      </c>
    </row>
    <row r="146" spans="1:6" x14ac:dyDescent="0.2">
      <c r="A146" s="2">
        <f t="shared" si="15"/>
        <v>10.049999999999999</v>
      </c>
      <c r="B146" s="2" t="s">
        <v>174</v>
      </c>
      <c r="C146" s="2" t="s">
        <v>2</v>
      </c>
      <c r="D146" s="2">
        <f>D143</f>
        <v>219</v>
      </c>
      <c r="E146" s="2">
        <f>VLOOKUP(B146,'Listado de precios'!$A$5:$C$184,3,0)</f>
        <v>2757</v>
      </c>
      <c r="F146" s="2">
        <f t="shared" si="16"/>
        <v>603783</v>
      </c>
    </row>
    <row r="147" spans="1:6" x14ac:dyDescent="0.2">
      <c r="A147" s="2">
        <f t="shared" si="15"/>
        <v>10.059999999999999</v>
      </c>
      <c r="B147" s="2" t="s">
        <v>31</v>
      </c>
      <c r="C147" s="2" t="s">
        <v>2</v>
      </c>
      <c r="D147" s="2">
        <v>8</v>
      </c>
      <c r="E147" s="2">
        <f>VLOOKUP(B147,'Listado de precios'!$A$5:$C$184,3,0)</f>
        <v>172388.77000000002</v>
      </c>
      <c r="F147" s="2">
        <f t="shared" si="16"/>
        <v>1379110.1600000001</v>
      </c>
    </row>
    <row r="148" spans="1:6" x14ac:dyDescent="0.2">
      <c r="A148" s="2">
        <f t="shared" si="15"/>
        <v>10.069999999999999</v>
      </c>
      <c r="B148" s="2" t="s">
        <v>55</v>
      </c>
      <c r="C148" s="2" t="s">
        <v>2</v>
      </c>
      <c r="D148" s="2">
        <v>8</v>
      </c>
      <c r="E148" s="2">
        <f>VLOOKUP(B148,'Listado de precios'!$A$5:$C$184,3,0)</f>
        <v>12840</v>
      </c>
      <c r="F148" s="2">
        <f t="shared" si="16"/>
        <v>102720</v>
      </c>
    </row>
    <row r="149" spans="1:6" x14ac:dyDescent="0.2">
      <c r="A149" s="2">
        <f t="shared" si="15"/>
        <v>10.079999999999998</v>
      </c>
      <c r="B149" s="2" t="s">
        <v>35</v>
      </c>
      <c r="C149" s="2" t="s">
        <v>2</v>
      </c>
      <c r="D149" s="2">
        <f>1*4</f>
        <v>4</v>
      </c>
      <c r="E149" s="2">
        <f>VLOOKUP(B149,'Listado de precios'!$A$5:$C$184,3,0)</f>
        <v>378210</v>
      </c>
      <c r="F149" s="2">
        <f t="shared" si="16"/>
        <v>1512840</v>
      </c>
    </row>
    <row r="150" spans="1:6" x14ac:dyDescent="0.2">
      <c r="A150" s="2">
        <f t="shared" si="15"/>
        <v>10.089999999999998</v>
      </c>
      <c r="B150" s="2" t="s">
        <v>58</v>
      </c>
      <c r="C150" s="2" t="s">
        <v>2</v>
      </c>
      <c r="D150" s="2">
        <f>D149</f>
        <v>4</v>
      </c>
      <c r="E150" s="2">
        <f>VLOOKUP(B150,'Listado de precios'!$A$5:$C$184,3,0)</f>
        <v>40881</v>
      </c>
      <c r="F150" s="2">
        <f t="shared" si="16"/>
        <v>163524</v>
      </c>
    </row>
    <row r="151" spans="1:6" x14ac:dyDescent="0.2">
      <c r="A151" s="2">
        <f t="shared" si="15"/>
        <v>10.099999999999998</v>
      </c>
      <c r="B151" s="2" t="s">
        <v>37</v>
      </c>
      <c r="C151" s="2" t="s">
        <v>38</v>
      </c>
      <c r="D151" s="2">
        <v>3.3899999999999998E-3</v>
      </c>
      <c r="E151" s="2">
        <f>VLOOKUP(B151,'Listado de precios'!$A$5:$C$184,3,0)</f>
        <v>56900</v>
      </c>
      <c r="F151" s="2">
        <f t="shared" si="16"/>
        <v>192.89099999999999</v>
      </c>
    </row>
    <row r="152" spans="1:6" x14ac:dyDescent="0.2">
      <c r="A152" s="2">
        <f t="shared" si="15"/>
        <v>10.109999999999998</v>
      </c>
      <c r="B152" s="2" t="s">
        <v>53</v>
      </c>
      <c r="C152" s="2" t="s">
        <v>2</v>
      </c>
      <c r="D152" s="2">
        <v>0.01</v>
      </c>
      <c r="E152" s="2">
        <f>VLOOKUP(B152,'Listado de precios'!$A$5:$C$184,3,0)</f>
        <v>27900</v>
      </c>
      <c r="F152" s="2">
        <f t="shared" si="16"/>
        <v>279</v>
      </c>
    </row>
    <row r="153" spans="1:6" x14ac:dyDescent="0.2">
      <c r="E153" s="2" t="s">
        <v>87</v>
      </c>
      <c r="F153" s="2">
        <f>SUM(F142:F152)</f>
        <v>12464493.051000001</v>
      </c>
    </row>
    <row r="155" spans="1:6" x14ac:dyDescent="0.2">
      <c r="A155" s="2" t="s">
        <v>10</v>
      </c>
      <c r="B155" s="2" t="s">
        <v>175</v>
      </c>
    </row>
    <row r="156" spans="1:6" x14ac:dyDescent="0.2">
      <c r="A156" s="2">
        <v>11</v>
      </c>
      <c r="B156" s="2" t="s">
        <v>15</v>
      </c>
    </row>
    <row r="157" spans="1:6" x14ac:dyDescent="0.2">
      <c r="A157" s="2">
        <f t="shared" ref="A157:A189" si="17">A156+0.01</f>
        <v>11.01</v>
      </c>
      <c r="B157" s="2" t="s">
        <v>30</v>
      </c>
      <c r="C157" s="2" t="s">
        <v>2</v>
      </c>
      <c r="D157" s="2">
        <v>4</v>
      </c>
      <c r="E157" s="2">
        <f>VLOOKUP(B157,'Listado de precios'!$A$5:$C$184,3,0)</f>
        <v>86580</v>
      </c>
      <c r="F157" s="2">
        <f t="shared" ref="F157:F189" si="18">D157*E157</f>
        <v>346320</v>
      </c>
    </row>
    <row r="158" spans="1:6" x14ac:dyDescent="0.2">
      <c r="A158" s="2">
        <f t="shared" si="17"/>
        <v>11.02</v>
      </c>
      <c r="B158" s="2" t="s">
        <v>54</v>
      </c>
      <c r="C158" s="2" t="s">
        <v>2</v>
      </c>
      <c r="D158" s="2">
        <f>D157</f>
        <v>4</v>
      </c>
      <c r="E158" s="2">
        <f>VLOOKUP(B158,'Listado de precios'!$A$5:$C$184,3,0)</f>
        <v>8560</v>
      </c>
      <c r="F158" s="2">
        <f t="shared" si="18"/>
        <v>34240</v>
      </c>
    </row>
    <row r="159" spans="1:6" x14ac:dyDescent="0.2">
      <c r="A159" s="2">
        <f t="shared" si="17"/>
        <v>11.03</v>
      </c>
      <c r="B159" s="2" t="s">
        <v>79</v>
      </c>
      <c r="C159" s="2" t="s">
        <v>1</v>
      </c>
      <c r="D159" s="2">
        <v>8</v>
      </c>
      <c r="E159" s="2">
        <f>VLOOKUP(B159,'Listado de precios'!$A$5:$C$184,3,0)</f>
        <v>4659</v>
      </c>
      <c r="F159" s="2">
        <f t="shared" si="18"/>
        <v>37272</v>
      </c>
    </row>
    <row r="160" spans="1:6" x14ac:dyDescent="0.2">
      <c r="A160" s="2">
        <f t="shared" si="17"/>
        <v>11.04</v>
      </c>
      <c r="B160" s="2" t="s">
        <v>77</v>
      </c>
      <c r="C160" s="2" t="s">
        <v>1</v>
      </c>
      <c r="D160" s="2">
        <v>28</v>
      </c>
      <c r="E160" s="2">
        <f>VLOOKUP(B160,'Listado de precios'!$A$5:$C$184,3,0)</f>
        <v>9946</v>
      </c>
      <c r="F160" s="2">
        <f t="shared" si="18"/>
        <v>278488</v>
      </c>
    </row>
    <row r="161" spans="1:6" x14ac:dyDescent="0.2">
      <c r="A161" s="2">
        <f t="shared" si="17"/>
        <v>11.049999999999999</v>
      </c>
      <c r="B161" s="2" t="s">
        <v>129</v>
      </c>
      <c r="C161" s="2" t="s">
        <v>2</v>
      </c>
      <c r="D161" s="2">
        <f>D159</f>
        <v>8</v>
      </c>
      <c r="E161" s="2">
        <f>VLOOKUP(B161,'Listado de precios'!$A$5:$C$184,3,0)</f>
        <v>2167</v>
      </c>
      <c r="F161" s="2">
        <f t="shared" si="18"/>
        <v>17336</v>
      </c>
    </row>
    <row r="162" spans="1:6" x14ac:dyDescent="0.2">
      <c r="A162" s="2">
        <f t="shared" si="17"/>
        <v>11.059999999999999</v>
      </c>
      <c r="B162" s="2" t="s">
        <v>127</v>
      </c>
      <c r="C162" s="2" t="s">
        <v>2</v>
      </c>
      <c r="D162" s="2">
        <f>D160</f>
        <v>28</v>
      </c>
      <c r="E162" s="2">
        <f>VLOOKUP(B162,'Listado de precios'!$A$5:$C$184,3,0)</f>
        <v>4333</v>
      </c>
      <c r="F162" s="2">
        <f t="shared" si="18"/>
        <v>121324</v>
      </c>
    </row>
    <row r="163" spans="1:6" x14ac:dyDescent="0.2">
      <c r="A163" s="2">
        <f t="shared" si="17"/>
        <v>11.069999999999999</v>
      </c>
      <c r="B163" s="2" t="s">
        <v>52</v>
      </c>
      <c r="C163" s="2" t="s">
        <v>2</v>
      </c>
      <c r="D163" s="2">
        <f>D159</f>
        <v>8</v>
      </c>
      <c r="E163" s="2">
        <f>VLOOKUP(B163,'Listado de precios'!$A$5:$C$184,3,0)</f>
        <v>165</v>
      </c>
      <c r="F163" s="2">
        <f t="shared" si="18"/>
        <v>1320</v>
      </c>
    </row>
    <row r="164" spans="1:6" x14ac:dyDescent="0.2">
      <c r="A164" s="2">
        <f t="shared" si="17"/>
        <v>11.079999999999998</v>
      </c>
      <c r="B164" s="2" t="s">
        <v>50</v>
      </c>
      <c r="C164" s="2" t="s">
        <v>2</v>
      </c>
      <c r="D164" s="2">
        <f>D160</f>
        <v>28</v>
      </c>
      <c r="E164" s="2">
        <f>VLOOKUP(B164,'Listado de precios'!$A$5:$C$184,3,0)</f>
        <v>560</v>
      </c>
      <c r="F164" s="2">
        <f t="shared" si="18"/>
        <v>15680</v>
      </c>
    </row>
    <row r="165" spans="1:6" x14ac:dyDescent="0.2">
      <c r="A165" s="2">
        <f t="shared" si="17"/>
        <v>11.089999999999998</v>
      </c>
      <c r="B165" s="2" t="s">
        <v>150</v>
      </c>
      <c r="C165" s="2" t="s">
        <v>1</v>
      </c>
      <c r="D165" s="2">
        <v>15</v>
      </c>
      <c r="E165" s="2">
        <f>VLOOKUP(B165,'Listado de precios'!$A$5:$C$184,3,0)</f>
        <v>880</v>
      </c>
      <c r="F165" s="2">
        <f t="shared" si="18"/>
        <v>13200</v>
      </c>
    </row>
    <row r="166" spans="1:6" x14ac:dyDescent="0.2">
      <c r="A166" s="2">
        <f t="shared" si="17"/>
        <v>11.099999999999998</v>
      </c>
      <c r="B166" s="2" t="s">
        <v>131</v>
      </c>
      <c r="C166" s="2" t="s">
        <v>1</v>
      </c>
      <c r="D166" s="2">
        <f>D165</f>
        <v>15</v>
      </c>
      <c r="E166" s="2">
        <f>VLOOKUP(B166,'Listado de precios'!$A$5:$C$184,3,0)</f>
        <v>2167</v>
      </c>
      <c r="F166" s="2">
        <f t="shared" si="18"/>
        <v>32505</v>
      </c>
    </row>
    <row r="167" spans="1:6" x14ac:dyDescent="0.2">
      <c r="A167" s="2">
        <f t="shared" si="17"/>
        <v>11.109999999999998</v>
      </c>
      <c r="B167" s="2" t="s">
        <v>32</v>
      </c>
      <c r="C167" s="2" t="s">
        <v>2</v>
      </c>
      <c r="D167" s="2">
        <v>1</v>
      </c>
      <c r="E167" s="2">
        <f>VLOOKUP(B167,'Listado de precios'!$A$5:$C$184,3,0)</f>
        <v>31887.542999999998</v>
      </c>
      <c r="F167" s="2">
        <f t="shared" si="18"/>
        <v>31887.542999999998</v>
      </c>
    </row>
    <row r="168" spans="1:6" x14ac:dyDescent="0.2">
      <c r="A168" s="2">
        <f t="shared" si="17"/>
        <v>11.119999999999997</v>
      </c>
      <c r="B168" s="2" t="s">
        <v>61</v>
      </c>
      <c r="C168" s="2" t="s">
        <v>2</v>
      </c>
      <c r="D168" s="2">
        <v>1</v>
      </c>
      <c r="E168" s="2">
        <f>VLOOKUP(B168,'Listado de precios'!$A$5:$C$184,3,0)</f>
        <v>19260</v>
      </c>
      <c r="F168" s="2">
        <f t="shared" si="18"/>
        <v>19260</v>
      </c>
    </row>
    <row r="169" spans="1:6" x14ac:dyDescent="0.2">
      <c r="A169" s="2">
        <f t="shared" si="17"/>
        <v>11.129999999999997</v>
      </c>
      <c r="B169" s="2" t="s">
        <v>182</v>
      </c>
      <c r="C169" s="2" t="s">
        <v>1</v>
      </c>
      <c r="D169" s="2">
        <v>51</v>
      </c>
      <c r="E169" s="2">
        <f>VLOOKUP(B169,'Listado de precios'!$A$5:$C$184,3,0)</f>
        <v>1900</v>
      </c>
      <c r="F169" s="2">
        <f t="shared" si="18"/>
        <v>96900</v>
      </c>
    </row>
    <row r="170" spans="1:6" x14ac:dyDescent="0.2">
      <c r="A170" s="2">
        <f t="shared" si="17"/>
        <v>11.139999999999997</v>
      </c>
      <c r="B170" s="2" t="s">
        <v>181</v>
      </c>
      <c r="C170" s="2" t="s">
        <v>2</v>
      </c>
      <c r="D170" s="2">
        <f>D169</f>
        <v>51</v>
      </c>
      <c r="E170" s="2">
        <f>VLOOKUP(B170,'Listado de precios'!$A$5:$C$184,3,0)</f>
        <v>400</v>
      </c>
      <c r="F170" s="2">
        <f t="shared" si="18"/>
        <v>20400</v>
      </c>
    </row>
    <row r="171" spans="1:6" x14ac:dyDescent="0.2">
      <c r="A171" s="2">
        <f t="shared" si="17"/>
        <v>11.149999999999997</v>
      </c>
      <c r="B171" s="2" t="s">
        <v>180</v>
      </c>
      <c r="C171" s="2" t="s">
        <v>2</v>
      </c>
      <c r="D171" s="2">
        <v>1</v>
      </c>
      <c r="E171" s="2">
        <f>VLOOKUP(B171,'Listado de precios'!$A$5:$C$184,3,0)</f>
        <v>28000</v>
      </c>
      <c r="F171" s="2">
        <f t="shared" si="18"/>
        <v>28000</v>
      </c>
    </row>
    <row r="172" spans="1:6" x14ac:dyDescent="0.2">
      <c r="A172" s="2">
        <f t="shared" si="17"/>
        <v>11.159999999999997</v>
      </c>
      <c r="B172" s="2" t="s">
        <v>179</v>
      </c>
      <c r="C172" s="2" t="s">
        <v>2</v>
      </c>
      <c r="D172" s="2">
        <v>2</v>
      </c>
      <c r="E172" s="2">
        <f>VLOOKUP(B172,'Listado de precios'!$A$5:$C$184,3,0)</f>
        <v>21850</v>
      </c>
      <c r="F172" s="2">
        <f t="shared" si="18"/>
        <v>43700</v>
      </c>
    </row>
    <row r="173" spans="1:6" x14ac:dyDescent="0.2">
      <c r="A173" s="2">
        <f t="shared" si="17"/>
        <v>11.169999999999996</v>
      </c>
      <c r="B173" s="2" t="s">
        <v>178</v>
      </c>
      <c r="C173" s="2" t="s">
        <v>2</v>
      </c>
      <c r="D173" s="2">
        <f>D172</f>
        <v>2</v>
      </c>
      <c r="E173" s="2">
        <f>VLOOKUP(B173,'Listado de precios'!$A$5:$C$184,3,0)</f>
        <v>6000</v>
      </c>
      <c r="F173" s="2">
        <f t="shared" si="18"/>
        <v>12000</v>
      </c>
    </row>
    <row r="174" spans="1:6" x14ac:dyDescent="0.2">
      <c r="A174" s="2">
        <f t="shared" si="17"/>
        <v>11.179999999999996</v>
      </c>
      <c r="B174" s="2" t="s">
        <v>86</v>
      </c>
      <c r="C174" s="2" t="s">
        <v>1</v>
      </c>
      <c r="D174" s="2">
        <v>61</v>
      </c>
      <c r="E174" s="2">
        <f>VLOOKUP(B174,'Listado de precios'!$A$5:$C$184,3,0)</f>
        <v>1076.0159999999998</v>
      </c>
      <c r="F174" s="2">
        <f t="shared" si="18"/>
        <v>65636.975999999995</v>
      </c>
    </row>
    <row r="175" spans="1:6" x14ac:dyDescent="0.2">
      <c r="A175" s="2">
        <f t="shared" si="17"/>
        <v>11.189999999999996</v>
      </c>
      <c r="B175" s="2" t="s">
        <v>85</v>
      </c>
      <c r="C175" s="2" t="s">
        <v>2</v>
      </c>
      <c r="D175" s="2">
        <v>1</v>
      </c>
      <c r="E175" s="2">
        <f>VLOOKUP(B175,'Listado de precios'!$A$5:$C$184,3,0)</f>
        <v>2316.6666666666665</v>
      </c>
      <c r="F175" s="2">
        <f t="shared" si="18"/>
        <v>2316.6666666666665</v>
      </c>
    </row>
    <row r="176" spans="1:6" x14ac:dyDescent="0.2">
      <c r="A176" s="2">
        <f t="shared" si="17"/>
        <v>11.199999999999996</v>
      </c>
      <c r="B176" s="2" t="s">
        <v>41</v>
      </c>
      <c r="C176" s="2" t="s">
        <v>2</v>
      </c>
      <c r="D176" s="2">
        <v>2</v>
      </c>
      <c r="E176" s="2">
        <f>VLOOKUP(B176,'Listado de precios'!$A$5:$C$184,3,0)</f>
        <v>1100</v>
      </c>
      <c r="F176" s="2">
        <f t="shared" si="18"/>
        <v>2200</v>
      </c>
    </row>
    <row r="177" spans="1:6" x14ac:dyDescent="0.2">
      <c r="A177" s="2">
        <f t="shared" si="17"/>
        <v>11.209999999999996</v>
      </c>
      <c r="B177" s="2" t="s">
        <v>69</v>
      </c>
      <c r="C177" s="2" t="s">
        <v>2</v>
      </c>
      <c r="D177" s="2">
        <v>1</v>
      </c>
      <c r="E177" s="2">
        <f>VLOOKUP(B177,'Listado de precios'!$A$5:$C$184,3,0)</f>
        <v>4400</v>
      </c>
      <c r="F177" s="2">
        <f t="shared" si="18"/>
        <v>4400</v>
      </c>
    </row>
    <row r="178" spans="1:6" x14ac:dyDescent="0.2">
      <c r="A178" s="2">
        <f t="shared" si="17"/>
        <v>11.219999999999995</v>
      </c>
      <c r="B178" s="2" t="s">
        <v>62</v>
      </c>
      <c r="C178" s="2" t="s">
        <v>2</v>
      </c>
      <c r="D178" s="2">
        <f>D177</f>
        <v>1</v>
      </c>
      <c r="E178" s="2">
        <f>VLOOKUP(B178,'Listado de precios'!$A$5:$C$184,3,0)</f>
        <v>12840</v>
      </c>
      <c r="F178" s="2">
        <f t="shared" si="18"/>
        <v>12840</v>
      </c>
    </row>
    <row r="179" spans="1:6" x14ac:dyDescent="0.2">
      <c r="A179" s="2">
        <f t="shared" si="17"/>
        <v>11.229999999999995</v>
      </c>
      <c r="B179" s="2" t="s">
        <v>27</v>
      </c>
      <c r="C179" s="2" t="s">
        <v>1</v>
      </c>
      <c r="D179" s="2">
        <v>4</v>
      </c>
      <c r="E179" s="2">
        <f>VLOOKUP(B179,'Listado de precios'!$A$5:$C$184,3,0)</f>
        <v>1076.0159999999998</v>
      </c>
      <c r="F179" s="2">
        <f t="shared" si="18"/>
        <v>4304.0639999999994</v>
      </c>
    </row>
    <row r="180" spans="1:6" x14ac:dyDescent="0.2">
      <c r="A180" s="2">
        <f t="shared" si="17"/>
        <v>11.239999999999995</v>
      </c>
      <c r="B180" s="2" t="s">
        <v>71</v>
      </c>
      <c r="C180" s="2" t="s">
        <v>2</v>
      </c>
      <c r="D180" s="2">
        <v>1</v>
      </c>
      <c r="E180" s="2">
        <f>VLOOKUP(B180,'Listado de precios'!$A$5:$C$184,3,0)</f>
        <v>15000</v>
      </c>
      <c r="F180" s="2">
        <f t="shared" si="18"/>
        <v>15000</v>
      </c>
    </row>
    <row r="181" spans="1:6" x14ac:dyDescent="0.2">
      <c r="A181" s="2">
        <f t="shared" si="17"/>
        <v>11.249999999999995</v>
      </c>
      <c r="B181" s="2" t="s">
        <v>64</v>
      </c>
      <c r="C181" s="2" t="s">
        <v>2</v>
      </c>
      <c r="D181" s="2">
        <f>D180</f>
        <v>1</v>
      </c>
      <c r="E181" s="2">
        <f>VLOOKUP(B181,'Listado de precios'!$A$5:$C$184,3,0)</f>
        <v>12840</v>
      </c>
      <c r="F181" s="2">
        <f t="shared" si="18"/>
        <v>12840</v>
      </c>
    </row>
    <row r="182" spans="1:6" x14ac:dyDescent="0.2">
      <c r="A182" s="2">
        <f t="shared" si="17"/>
        <v>11.259999999999994</v>
      </c>
      <c r="B182" s="2" t="s">
        <v>28</v>
      </c>
      <c r="C182" s="2" t="s">
        <v>1</v>
      </c>
      <c r="D182" s="2">
        <v>7.5</v>
      </c>
      <c r="E182" s="2">
        <f>VLOOKUP(B182,'Listado de precios'!$A$5:$C$184,3,0)</f>
        <v>938.71194000000003</v>
      </c>
      <c r="F182" s="2">
        <f t="shared" si="18"/>
        <v>7040.3395500000006</v>
      </c>
    </row>
    <row r="183" spans="1:6" x14ac:dyDescent="0.2">
      <c r="A183" s="2">
        <f t="shared" si="17"/>
        <v>11.269999999999994</v>
      </c>
      <c r="B183" s="2" t="s">
        <v>42</v>
      </c>
      <c r="C183" s="2" t="s">
        <v>2</v>
      </c>
      <c r="D183" s="2">
        <v>2</v>
      </c>
      <c r="E183" s="2">
        <f>VLOOKUP(B183,'Listado de precios'!$A$5:$C$184,3,0)</f>
        <v>895.71749999999997</v>
      </c>
      <c r="F183" s="2">
        <f t="shared" si="18"/>
        <v>1791.4349999999999</v>
      </c>
    </row>
    <row r="184" spans="1:6" x14ac:dyDescent="0.2">
      <c r="A184" s="2">
        <f t="shared" si="17"/>
        <v>11.279999999999994</v>
      </c>
      <c r="B184" s="2" t="s">
        <v>177</v>
      </c>
      <c r="C184" s="2" t="s">
        <v>2</v>
      </c>
      <c r="D184" s="2">
        <v>5</v>
      </c>
      <c r="E184" s="2">
        <f>VLOOKUP(B184,'Listado de precios'!$A$5:$C$184,3,0)</f>
        <v>1550</v>
      </c>
      <c r="F184" s="2">
        <f t="shared" si="18"/>
        <v>7750</v>
      </c>
    </row>
    <row r="185" spans="1:6" x14ac:dyDescent="0.2">
      <c r="A185" s="2">
        <f t="shared" si="17"/>
        <v>11.289999999999994</v>
      </c>
      <c r="B185" s="2" t="s">
        <v>74</v>
      </c>
      <c r="C185" s="2" t="s">
        <v>75</v>
      </c>
      <c r="D185" s="2">
        <v>3</v>
      </c>
      <c r="E185" s="2">
        <f>VLOOKUP(B185,'Listado de precios'!$A$5:$C$184,3,0)</f>
        <v>4200</v>
      </c>
      <c r="F185" s="2">
        <f t="shared" si="18"/>
        <v>12600</v>
      </c>
    </row>
    <row r="186" spans="1:6" x14ac:dyDescent="0.2">
      <c r="A186" s="2">
        <f t="shared" si="17"/>
        <v>11.299999999999994</v>
      </c>
      <c r="B186" s="2" t="s">
        <v>37</v>
      </c>
      <c r="C186" s="2" t="s">
        <v>38</v>
      </c>
      <c r="D186" s="2">
        <v>0.01</v>
      </c>
      <c r="E186" s="2">
        <f>VLOOKUP(B186,'Listado de precios'!$A$5:$C$184,3,0)</f>
        <v>56900</v>
      </c>
      <c r="F186" s="2">
        <f t="shared" si="18"/>
        <v>569</v>
      </c>
    </row>
    <row r="187" spans="1:6" x14ac:dyDescent="0.2">
      <c r="A187" s="2">
        <f t="shared" si="17"/>
        <v>11.309999999999993</v>
      </c>
      <c r="B187" s="2" t="s">
        <v>53</v>
      </c>
      <c r="C187" s="2" t="s">
        <v>2</v>
      </c>
      <c r="D187" s="2">
        <v>0.01</v>
      </c>
      <c r="E187" s="2">
        <f>VLOOKUP(B187,'Listado de precios'!$A$5:$C$184,3,0)</f>
        <v>27900</v>
      </c>
      <c r="F187" s="2">
        <f t="shared" si="18"/>
        <v>279</v>
      </c>
    </row>
    <row r="188" spans="1:6" x14ac:dyDescent="0.2">
      <c r="A188" s="2">
        <f t="shared" si="17"/>
        <v>11.319999999999993</v>
      </c>
      <c r="B188" s="2" t="s">
        <v>146</v>
      </c>
      <c r="C188" s="2" t="s">
        <v>2</v>
      </c>
      <c r="D188" s="2">
        <v>1</v>
      </c>
      <c r="E188" s="2">
        <f>VLOOKUP(B188,'Listado de precios'!$A$5:$C$184,3,0)</f>
        <v>10000</v>
      </c>
      <c r="F188" s="2">
        <f t="shared" si="18"/>
        <v>10000</v>
      </c>
    </row>
    <row r="189" spans="1:6" x14ac:dyDescent="0.2">
      <c r="A189" s="2">
        <f t="shared" si="17"/>
        <v>11.329999999999993</v>
      </c>
      <c r="B189" s="2" t="s">
        <v>147</v>
      </c>
      <c r="C189" s="2" t="s">
        <v>2</v>
      </c>
      <c r="D189" s="2">
        <v>1</v>
      </c>
      <c r="E189" s="2">
        <f>VLOOKUP(B189,'Listado de precios'!$A$5:$C$184,3,0)</f>
        <v>6000</v>
      </c>
      <c r="F189" s="2">
        <f t="shared" si="18"/>
        <v>6000</v>
      </c>
    </row>
    <row r="190" spans="1:6" x14ac:dyDescent="0.2">
      <c r="E190" s="2" t="s">
        <v>87</v>
      </c>
      <c r="F190" s="2">
        <f>SUM(F157:F189)</f>
        <v>1315400.0242166668</v>
      </c>
    </row>
    <row r="192" spans="1:6" x14ac:dyDescent="0.2">
      <c r="A192" s="2" t="s">
        <v>10</v>
      </c>
      <c r="B192" s="2" t="s">
        <v>199</v>
      </c>
    </row>
    <row r="193" spans="1:6" x14ac:dyDescent="0.2">
      <c r="A193" s="2">
        <v>12</v>
      </c>
      <c r="B193" s="2" t="s">
        <v>15</v>
      </c>
    </row>
    <row r="194" spans="1:6" x14ac:dyDescent="0.2">
      <c r="A194" s="2">
        <f t="shared" ref="A194:A206" si="19">A193+0.01</f>
        <v>12.01</v>
      </c>
      <c r="B194" s="2" t="s">
        <v>30</v>
      </c>
      <c r="C194" s="2" t="s">
        <v>2</v>
      </c>
      <c r="D194" s="2">
        <v>5</v>
      </c>
      <c r="E194" s="2">
        <f>VLOOKUP(B194,'Listado de precios'!$A$5:$C$184,3,0)</f>
        <v>86580</v>
      </c>
      <c r="F194" s="2">
        <f t="shared" ref="F194:F206" si="20">D194*E194</f>
        <v>432900</v>
      </c>
    </row>
    <row r="195" spans="1:6" x14ac:dyDescent="0.2">
      <c r="A195" s="2">
        <f t="shared" si="19"/>
        <v>12.02</v>
      </c>
      <c r="B195" s="2" t="s">
        <v>54</v>
      </c>
      <c r="C195" s="2" t="s">
        <v>2</v>
      </c>
      <c r="D195" s="2">
        <f>D194</f>
        <v>5</v>
      </c>
      <c r="E195" s="2">
        <f>VLOOKUP(B195,'Listado de precios'!$A$5:$C$184,3,0)</f>
        <v>8560</v>
      </c>
      <c r="F195" s="2">
        <f t="shared" si="20"/>
        <v>42800</v>
      </c>
    </row>
    <row r="196" spans="1:6" x14ac:dyDescent="0.2">
      <c r="A196" s="2">
        <f t="shared" si="19"/>
        <v>12.03</v>
      </c>
      <c r="B196" s="2" t="s">
        <v>79</v>
      </c>
      <c r="C196" s="2" t="s">
        <v>1</v>
      </c>
      <c r="D196" s="2">
        <v>35</v>
      </c>
      <c r="E196" s="2">
        <f>VLOOKUP(B196,'Listado de precios'!$A$5:$C$184,3,0)</f>
        <v>4659</v>
      </c>
      <c r="F196" s="2">
        <f t="shared" si="20"/>
        <v>163065</v>
      </c>
    </row>
    <row r="197" spans="1:6" x14ac:dyDescent="0.2">
      <c r="A197" s="2">
        <f t="shared" si="19"/>
        <v>12.04</v>
      </c>
      <c r="B197" s="2" t="s">
        <v>129</v>
      </c>
      <c r="C197" s="2" t="s">
        <v>2</v>
      </c>
      <c r="D197" s="2">
        <f>D196</f>
        <v>35</v>
      </c>
      <c r="E197" s="2">
        <f>VLOOKUP(B197,'Listado de precios'!$A$5:$C$184,3,0)</f>
        <v>2167</v>
      </c>
      <c r="F197" s="2">
        <f t="shared" si="20"/>
        <v>75845</v>
      </c>
    </row>
    <row r="198" spans="1:6" x14ac:dyDescent="0.2">
      <c r="A198" s="2">
        <f t="shared" si="19"/>
        <v>12.049999999999999</v>
      </c>
      <c r="B198" s="2" t="s">
        <v>150</v>
      </c>
      <c r="C198" s="2" t="s">
        <v>1</v>
      </c>
      <c r="D198" s="2">
        <v>11</v>
      </c>
      <c r="E198" s="2">
        <f>VLOOKUP(B198,'Listado de precios'!$A$5:$C$184,3,0)</f>
        <v>880</v>
      </c>
      <c r="F198" s="2">
        <f t="shared" si="20"/>
        <v>9680</v>
      </c>
    </row>
    <row r="199" spans="1:6" x14ac:dyDescent="0.2">
      <c r="A199" s="2">
        <f t="shared" si="19"/>
        <v>12.059999999999999</v>
      </c>
      <c r="B199" s="2" t="s">
        <v>131</v>
      </c>
      <c r="C199" s="2" t="s">
        <v>2</v>
      </c>
      <c r="D199" s="2">
        <f>D198</f>
        <v>11</v>
      </c>
      <c r="E199" s="2">
        <f>VLOOKUP(B199,'Listado de precios'!$A$5:$C$184,3,0)</f>
        <v>2167</v>
      </c>
      <c r="F199" s="2">
        <f t="shared" si="20"/>
        <v>23837</v>
      </c>
    </row>
    <row r="200" spans="1:6" x14ac:dyDescent="0.2">
      <c r="A200" s="2">
        <f t="shared" si="19"/>
        <v>12.069999999999999</v>
      </c>
      <c r="B200" s="2" t="s">
        <v>22</v>
      </c>
      <c r="C200" s="2" t="s">
        <v>1</v>
      </c>
      <c r="D200" s="2">
        <v>55</v>
      </c>
      <c r="E200" s="2">
        <f>VLOOKUP(B200,'Listado de precios'!$A$5:$C$184,3,0)</f>
        <v>1076.0159999999998</v>
      </c>
      <c r="F200" s="2">
        <f t="shared" si="20"/>
        <v>59180.87999999999</v>
      </c>
    </row>
    <row r="201" spans="1:6" x14ac:dyDescent="0.2">
      <c r="A201" s="2">
        <f t="shared" si="19"/>
        <v>12.079999999999998</v>
      </c>
      <c r="B201" s="2" t="s">
        <v>177</v>
      </c>
      <c r="C201" s="2" t="s">
        <v>2</v>
      </c>
      <c r="D201" s="2">
        <v>3</v>
      </c>
      <c r="E201" s="2">
        <f>VLOOKUP(B201,'Listado de precios'!$A$5:$C$184,3,0)</f>
        <v>1550</v>
      </c>
      <c r="F201" s="2">
        <f t="shared" si="20"/>
        <v>4650</v>
      </c>
    </row>
    <row r="202" spans="1:6" x14ac:dyDescent="0.2">
      <c r="A202" s="2">
        <f t="shared" si="19"/>
        <v>12.089999999999998</v>
      </c>
      <c r="B202" s="2" t="s">
        <v>74</v>
      </c>
      <c r="C202" s="2" t="s">
        <v>75</v>
      </c>
      <c r="D202" s="2">
        <v>3</v>
      </c>
      <c r="E202" s="2">
        <f>VLOOKUP(B202,'Listado de precios'!$A$5:$C$184,3,0)</f>
        <v>4200</v>
      </c>
      <c r="F202" s="2">
        <f t="shared" si="20"/>
        <v>12600</v>
      </c>
    </row>
    <row r="203" spans="1:6" x14ac:dyDescent="0.2">
      <c r="A203" s="2">
        <f t="shared" si="19"/>
        <v>12.099999999999998</v>
      </c>
      <c r="B203" s="2" t="s">
        <v>37</v>
      </c>
      <c r="C203" s="2" t="s">
        <v>38</v>
      </c>
      <c r="D203" s="2">
        <v>3.3899999999999998E-3</v>
      </c>
      <c r="E203" s="2">
        <f>VLOOKUP(B203,'Listado de precios'!$A$5:$C$184,3,0)</f>
        <v>56900</v>
      </c>
      <c r="F203" s="2">
        <f t="shared" si="20"/>
        <v>192.89099999999999</v>
      </c>
    </row>
    <row r="204" spans="1:6" x14ac:dyDescent="0.2">
      <c r="A204" s="2">
        <f t="shared" si="19"/>
        <v>12.109999999999998</v>
      </c>
      <c r="B204" s="2" t="s">
        <v>53</v>
      </c>
      <c r="C204" s="2" t="s">
        <v>2</v>
      </c>
      <c r="D204" s="2">
        <v>0.01</v>
      </c>
      <c r="E204" s="2">
        <f>VLOOKUP(B204,'Listado de precios'!$A$5:$C$184,3,0)</f>
        <v>27900</v>
      </c>
      <c r="F204" s="2">
        <f t="shared" si="20"/>
        <v>279</v>
      </c>
    </row>
    <row r="205" spans="1:6" x14ac:dyDescent="0.2">
      <c r="A205" s="2">
        <f t="shared" si="19"/>
        <v>12.119999999999997</v>
      </c>
      <c r="B205" s="2" t="s">
        <v>146</v>
      </c>
      <c r="C205" s="2" t="s">
        <v>2</v>
      </c>
      <c r="D205" s="2">
        <v>1</v>
      </c>
      <c r="E205" s="2">
        <f>VLOOKUP(B205,'Listado de precios'!$A$5:$C$184,3,0)</f>
        <v>10000</v>
      </c>
      <c r="F205" s="2">
        <f t="shared" si="20"/>
        <v>10000</v>
      </c>
    </row>
    <row r="206" spans="1:6" x14ac:dyDescent="0.2">
      <c r="A206" s="2">
        <f t="shared" si="19"/>
        <v>12.129999999999997</v>
      </c>
      <c r="B206" s="2" t="s">
        <v>147</v>
      </c>
      <c r="C206" s="2" t="s">
        <v>2</v>
      </c>
      <c r="D206" s="2">
        <v>1</v>
      </c>
      <c r="E206" s="2">
        <f>VLOOKUP(B206,'Listado de precios'!$A$5:$C$184,3,0)</f>
        <v>6000</v>
      </c>
      <c r="F206" s="2">
        <f t="shared" si="20"/>
        <v>6000</v>
      </c>
    </row>
    <row r="207" spans="1:6" x14ac:dyDescent="0.2">
      <c r="E207" s="2" t="s">
        <v>87</v>
      </c>
      <c r="F207" s="2">
        <f>SUM(F194:F206)</f>
        <v>841029.77099999995</v>
      </c>
    </row>
    <row r="210" spans="1:6" x14ac:dyDescent="0.2">
      <c r="A210" s="2" t="s">
        <v>10</v>
      </c>
      <c r="B210" s="2" t="s">
        <v>220</v>
      </c>
    </row>
    <row r="211" spans="1:6" x14ac:dyDescent="0.2">
      <c r="A211" s="2">
        <v>13</v>
      </c>
      <c r="B211" s="2" t="s">
        <v>15</v>
      </c>
    </row>
    <row r="212" spans="1:6" x14ac:dyDescent="0.2">
      <c r="A212" s="2">
        <f t="shared" ref="A212:A225" si="21">A211+0.01</f>
        <v>13.01</v>
      </c>
      <c r="B212" s="2" t="s">
        <v>30</v>
      </c>
      <c r="C212" s="2" t="s">
        <v>2</v>
      </c>
      <c r="D212" s="2">
        <v>1</v>
      </c>
      <c r="E212" s="2">
        <f>VLOOKUP(B212,'Listado de precios'!$A$5:$C$184,3,0)</f>
        <v>86580</v>
      </c>
      <c r="F212" s="2">
        <f t="shared" ref="F212:F225" si="22">D212*E212</f>
        <v>86580</v>
      </c>
    </row>
    <row r="213" spans="1:6" x14ac:dyDescent="0.2">
      <c r="A213" s="2">
        <f t="shared" si="21"/>
        <v>13.02</v>
      </c>
      <c r="B213" s="2" t="s">
        <v>54</v>
      </c>
      <c r="C213" s="2" t="s">
        <v>2</v>
      </c>
      <c r="D213" s="2">
        <f>D212</f>
        <v>1</v>
      </c>
      <c r="E213" s="2">
        <f>VLOOKUP(B213,'Listado de precios'!$A$5:$C$184,3,0)</f>
        <v>8560</v>
      </c>
      <c r="F213" s="2">
        <f t="shared" si="22"/>
        <v>8560</v>
      </c>
    </row>
    <row r="214" spans="1:6" x14ac:dyDescent="0.2">
      <c r="A214" s="2">
        <f t="shared" si="21"/>
        <v>13.03</v>
      </c>
      <c r="B214" s="2" t="s">
        <v>79</v>
      </c>
      <c r="C214" s="2" t="s">
        <v>1</v>
      </c>
      <c r="D214" s="2">
        <v>19</v>
      </c>
      <c r="E214" s="2">
        <f>VLOOKUP(B214,'Listado de precios'!$A$5:$C$184,3,0)</f>
        <v>4659</v>
      </c>
      <c r="F214" s="2">
        <f t="shared" si="22"/>
        <v>88521</v>
      </c>
    </row>
    <row r="215" spans="1:6" x14ac:dyDescent="0.2">
      <c r="A215" s="2">
        <f t="shared" si="21"/>
        <v>13.04</v>
      </c>
      <c r="B215" s="2" t="s">
        <v>129</v>
      </c>
      <c r="C215" s="2" t="s">
        <v>2</v>
      </c>
      <c r="D215" s="2">
        <f>D214</f>
        <v>19</v>
      </c>
      <c r="E215" s="2">
        <f>VLOOKUP(B215,'Listado de precios'!$A$5:$C$184,3,0)</f>
        <v>2167</v>
      </c>
      <c r="F215" s="2">
        <f t="shared" si="22"/>
        <v>41173</v>
      </c>
    </row>
    <row r="216" spans="1:6" x14ac:dyDescent="0.2">
      <c r="A216" s="2">
        <f t="shared" si="21"/>
        <v>13.049999999999999</v>
      </c>
      <c r="B216" s="2" t="s">
        <v>52</v>
      </c>
      <c r="C216" s="2" t="s">
        <v>2</v>
      </c>
      <c r="D216" s="2">
        <v>19</v>
      </c>
      <c r="E216" s="2">
        <f>VLOOKUP(B216,'Listado de precios'!$A$5:$C$184,3,0)</f>
        <v>165</v>
      </c>
      <c r="F216" s="2">
        <f t="shared" si="22"/>
        <v>3135</v>
      </c>
    </row>
    <row r="217" spans="1:6" x14ac:dyDescent="0.2">
      <c r="A217" s="2">
        <f t="shared" si="21"/>
        <v>13.059999999999999</v>
      </c>
      <c r="B217" s="2" t="s">
        <v>77</v>
      </c>
      <c r="C217" s="2" t="s">
        <v>1</v>
      </c>
      <c r="D217" s="2">
        <v>2</v>
      </c>
      <c r="E217" s="2">
        <f>VLOOKUP(B217,'Listado de precios'!$A$5:$C$184,3,0)</f>
        <v>9946</v>
      </c>
      <c r="F217" s="2">
        <f t="shared" si="22"/>
        <v>19892</v>
      </c>
    </row>
    <row r="218" spans="1:6" x14ac:dyDescent="0.2">
      <c r="A218" s="2">
        <f t="shared" si="21"/>
        <v>13.069999999999999</v>
      </c>
      <c r="B218" s="2" t="s">
        <v>127</v>
      </c>
      <c r="C218" s="2" t="s">
        <v>2</v>
      </c>
      <c r="D218" s="2">
        <f>D217</f>
        <v>2</v>
      </c>
      <c r="E218" s="2">
        <f>VLOOKUP(B218,'Listado de precios'!$A$5:$C$184,3,0)</f>
        <v>4333</v>
      </c>
      <c r="F218" s="2">
        <f t="shared" si="22"/>
        <v>8666</v>
      </c>
    </row>
    <row r="219" spans="1:6" x14ac:dyDescent="0.2">
      <c r="A219" s="2">
        <f t="shared" si="21"/>
        <v>13.079999999999998</v>
      </c>
      <c r="B219" s="2" t="s">
        <v>0</v>
      </c>
      <c r="C219" s="2" t="s">
        <v>1</v>
      </c>
      <c r="D219" s="2">
        <v>19</v>
      </c>
      <c r="E219" s="2">
        <f>VLOOKUP(B219,'Listado de precios'!$A$5:$C$184,3,0)</f>
        <v>600</v>
      </c>
      <c r="F219" s="2">
        <f t="shared" si="22"/>
        <v>11400</v>
      </c>
    </row>
    <row r="220" spans="1:6" x14ac:dyDescent="0.2">
      <c r="A220" s="2">
        <f t="shared" si="21"/>
        <v>13.089999999999998</v>
      </c>
      <c r="B220" s="2" t="s">
        <v>150</v>
      </c>
      <c r="C220" s="2" t="s">
        <v>1</v>
      </c>
      <c r="D220" s="2">
        <v>8</v>
      </c>
      <c r="E220" s="2">
        <f>VLOOKUP(B220,'Listado de precios'!$A$5:$C$184,3,0)</f>
        <v>880</v>
      </c>
      <c r="F220" s="2">
        <f t="shared" si="22"/>
        <v>7040</v>
      </c>
    </row>
    <row r="221" spans="1:6" x14ac:dyDescent="0.2">
      <c r="A221" s="2">
        <f t="shared" si="21"/>
        <v>13.099999999999998</v>
      </c>
      <c r="B221" s="2" t="s">
        <v>131</v>
      </c>
      <c r="C221" s="2" t="s">
        <v>2</v>
      </c>
      <c r="D221" s="2">
        <f>D220</f>
        <v>8</v>
      </c>
      <c r="E221" s="2">
        <f>VLOOKUP(B221,'Listado de precios'!$A$5:$C$184,3,0)</f>
        <v>2167</v>
      </c>
      <c r="F221" s="2">
        <f t="shared" si="22"/>
        <v>17336</v>
      </c>
    </row>
    <row r="222" spans="1:6" x14ac:dyDescent="0.2">
      <c r="A222" s="2">
        <f t="shared" si="21"/>
        <v>13.109999999999998</v>
      </c>
      <c r="B222" s="2" t="s">
        <v>177</v>
      </c>
      <c r="C222" s="2" t="s">
        <v>2</v>
      </c>
      <c r="D222" s="2">
        <v>3</v>
      </c>
      <c r="E222" s="2">
        <f>VLOOKUP(B222,'Listado de precios'!$A$5:$C$184,3,0)</f>
        <v>1550</v>
      </c>
      <c r="F222" s="2">
        <f t="shared" si="22"/>
        <v>4650</v>
      </c>
    </row>
    <row r="223" spans="1:6" x14ac:dyDescent="0.2">
      <c r="A223" s="2">
        <f t="shared" si="21"/>
        <v>13.119999999999997</v>
      </c>
      <c r="B223" s="2" t="s">
        <v>74</v>
      </c>
      <c r="C223" s="2" t="s">
        <v>75</v>
      </c>
      <c r="D223" s="2">
        <v>3</v>
      </c>
      <c r="E223" s="2">
        <f>VLOOKUP(B223,'Listado de precios'!$A$5:$C$184,3,0)</f>
        <v>4200</v>
      </c>
      <c r="F223" s="2">
        <f t="shared" si="22"/>
        <v>12600</v>
      </c>
    </row>
    <row r="224" spans="1:6" x14ac:dyDescent="0.2">
      <c r="A224" s="2">
        <f t="shared" si="21"/>
        <v>13.129999999999997</v>
      </c>
      <c r="B224" s="2" t="s">
        <v>146</v>
      </c>
      <c r="C224" s="2" t="s">
        <v>2</v>
      </c>
      <c r="D224" s="2">
        <v>1</v>
      </c>
      <c r="E224" s="2">
        <f>VLOOKUP(B224,'Listado de precios'!$A$5:$C$184,3,0)</f>
        <v>10000</v>
      </c>
      <c r="F224" s="2">
        <f t="shared" si="22"/>
        <v>10000</v>
      </c>
    </row>
    <row r="225" spans="1:6" x14ac:dyDescent="0.2">
      <c r="A225" s="2">
        <f t="shared" si="21"/>
        <v>13.139999999999997</v>
      </c>
      <c r="B225" s="2" t="s">
        <v>147</v>
      </c>
      <c r="C225" s="2" t="s">
        <v>2</v>
      </c>
      <c r="D225" s="2">
        <v>1</v>
      </c>
      <c r="E225" s="2">
        <f>VLOOKUP(B225,'Listado de precios'!$A$5:$C$184,3,0)</f>
        <v>6000</v>
      </c>
      <c r="F225" s="2">
        <f t="shared" si="22"/>
        <v>6000</v>
      </c>
    </row>
    <row r="226" spans="1:6" x14ac:dyDescent="0.2">
      <c r="E226" s="2" t="s">
        <v>87</v>
      </c>
      <c r="F226" s="2">
        <f>SUM(F212:F225)</f>
        <v>325553</v>
      </c>
    </row>
    <row r="228" spans="1:6" x14ac:dyDescent="0.2">
      <c r="A228" s="2" t="s">
        <v>10</v>
      </c>
      <c r="B228" s="2" t="s">
        <v>219</v>
      </c>
    </row>
    <row r="229" spans="1:6" x14ac:dyDescent="0.2">
      <c r="A229" s="2">
        <v>14</v>
      </c>
      <c r="B229" s="2" t="s">
        <v>15</v>
      </c>
    </row>
    <row r="230" spans="1:6" x14ac:dyDescent="0.2">
      <c r="A230" s="2">
        <f t="shared" ref="A230:A241" si="23">A229+0.01</f>
        <v>14.01</v>
      </c>
      <c r="B230" s="2" t="s">
        <v>30</v>
      </c>
      <c r="C230" s="2" t="s">
        <v>2</v>
      </c>
      <c r="D230" s="2">
        <v>1</v>
      </c>
      <c r="E230" s="2">
        <f>VLOOKUP(B230,'Listado de precios'!$A$5:$C$184,3,0)</f>
        <v>86580</v>
      </c>
      <c r="F230" s="2">
        <f t="shared" ref="F230:F241" si="24">D230*E230</f>
        <v>86580</v>
      </c>
    </row>
    <row r="231" spans="1:6" x14ac:dyDescent="0.2">
      <c r="A231" s="2">
        <f t="shared" si="23"/>
        <v>14.02</v>
      </c>
      <c r="B231" s="2" t="s">
        <v>54</v>
      </c>
      <c r="C231" s="2" t="s">
        <v>2</v>
      </c>
      <c r="D231" s="2">
        <f>D230</f>
        <v>1</v>
      </c>
      <c r="E231" s="2">
        <f>VLOOKUP(B231,'Listado de precios'!$A$5:$C$184,3,0)</f>
        <v>8560</v>
      </c>
      <c r="F231" s="2">
        <f t="shared" si="24"/>
        <v>8560</v>
      </c>
    </row>
    <row r="232" spans="1:6" x14ac:dyDescent="0.2">
      <c r="A232" s="2">
        <f t="shared" si="23"/>
        <v>14.03</v>
      </c>
      <c r="B232" s="2" t="s">
        <v>79</v>
      </c>
      <c r="C232" s="2" t="s">
        <v>1</v>
      </c>
      <c r="D232" s="2">
        <v>23</v>
      </c>
      <c r="E232" s="2">
        <f>VLOOKUP(B232,'Listado de precios'!$A$5:$C$184,3,0)</f>
        <v>4659</v>
      </c>
      <c r="F232" s="2">
        <f t="shared" si="24"/>
        <v>107157</v>
      </c>
    </row>
    <row r="233" spans="1:6" x14ac:dyDescent="0.2">
      <c r="A233" s="2">
        <f t="shared" si="23"/>
        <v>14.04</v>
      </c>
      <c r="B233" s="2" t="s">
        <v>129</v>
      </c>
      <c r="C233" s="2" t="s">
        <v>2</v>
      </c>
      <c r="D233" s="2">
        <f>D232</f>
        <v>23</v>
      </c>
      <c r="E233" s="2">
        <f>VLOOKUP(B233,'Listado de precios'!$A$5:$C$184,3,0)</f>
        <v>2167</v>
      </c>
      <c r="F233" s="2">
        <f t="shared" si="24"/>
        <v>49841</v>
      </c>
    </row>
    <row r="234" spans="1:6" x14ac:dyDescent="0.2">
      <c r="A234" s="2">
        <f t="shared" si="23"/>
        <v>14.049999999999999</v>
      </c>
      <c r="B234" s="2" t="s">
        <v>150</v>
      </c>
      <c r="C234" s="2" t="s">
        <v>1</v>
      </c>
      <c r="D234" s="2">
        <v>2.5</v>
      </c>
      <c r="E234" s="2">
        <f>VLOOKUP(B234,'Listado de precios'!$A$5:$C$184,3,0)</f>
        <v>880</v>
      </c>
      <c r="F234" s="2">
        <f t="shared" si="24"/>
        <v>2200</v>
      </c>
    </row>
    <row r="235" spans="1:6" x14ac:dyDescent="0.2">
      <c r="A235" s="2">
        <f t="shared" si="23"/>
        <v>14.059999999999999</v>
      </c>
      <c r="B235" s="2" t="s">
        <v>131</v>
      </c>
      <c r="C235" s="2" t="s">
        <v>2</v>
      </c>
      <c r="D235" s="2">
        <f>D234</f>
        <v>2.5</v>
      </c>
      <c r="E235" s="2">
        <f>VLOOKUP(B235,'Listado de precios'!$A$5:$C$184,3,0)</f>
        <v>2167</v>
      </c>
      <c r="F235" s="2">
        <f t="shared" si="24"/>
        <v>5417.5</v>
      </c>
    </row>
    <row r="236" spans="1:6" x14ac:dyDescent="0.2">
      <c r="A236" s="2">
        <f t="shared" si="23"/>
        <v>14.069999999999999</v>
      </c>
      <c r="B236" s="2" t="s">
        <v>52</v>
      </c>
      <c r="C236" s="2" t="s">
        <v>2</v>
      </c>
      <c r="D236" s="2">
        <f>D232</f>
        <v>23</v>
      </c>
      <c r="E236" s="2">
        <f>VLOOKUP(B236,'Listado de precios'!$A$5:$C$184,3,0)</f>
        <v>165</v>
      </c>
      <c r="F236" s="2">
        <f t="shared" si="24"/>
        <v>3795</v>
      </c>
    </row>
    <row r="237" spans="1:6" x14ac:dyDescent="0.2">
      <c r="A237" s="2">
        <f t="shared" si="23"/>
        <v>14.079999999999998</v>
      </c>
      <c r="B237" s="2" t="s">
        <v>0</v>
      </c>
      <c r="C237" s="2" t="s">
        <v>1</v>
      </c>
      <c r="D237" s="2">
        <v>8.5</v>
      </c>
      <c r="E237" s="2">
        <f>VLOOKUP(B237,'Listado de precios'!$A$5:$C$184,3,0)</f>
        <v>600</v>
      </c>
      <c r="F237" s="2">
        <f t="shared" si="24"/>
        <v>5100</v>
      </c>
    </row>
    <row r="238" spans="1:6" x14ac:dyDescent="0.2">
      <c r="A238" s="2">
        <f t="shared" si="23"/>
        <v>14.089999999999998</v>
      </c>
      <c r="B238" s="2" t="s">
        <v>177</v>
      </c>
      <c r="C238" s="2" t="s">
        <v>2</v>
      </c>
      <c r="D238" s="2">
        <v>3</v>
      </c>
      <c r="E238" s="2">
        <f>VLOOKUP(B238,'Listado de precios'!$A$5:$C$184,3,0)</f>
        <v>1550</v>
      </c>
      <c r="F238" s="2">
        <f t="shared" si="24"/>
        <v>4650</v>
      </c>
    </row>
    <row r="239" spans="1:6" x14ac:dyDescent="0.2">
      <c r="A239" s="2">
        <f t="shared" si="23"/>
        <v>14.099999999999998</v>
      </c>
      <c r="B239" s="2" t="s">
        <v>74</v>
      </c>
      <c r="C239" s="2" t="s">
        <v>75</v>
      </c>
      <c r="D239" s="2">
        <v>3</v>
      </c>
      <c r="E239" s="2">
        <f>VLOOKUP(B239,'Listado de precios'!$A$5:$C$184,3,0)</f>
        <v>4200</v>
      </c>
      <c r="F239" s="2">
        <f t="shared" si="24"/>
        <v>12600</v>
      </c>
    </row>
    <row r="240" spans="1:6" x14ac:dyDescent="0.2">
      <c r="A240" s="2">
        <f t="shared" si="23"/>
        <v>14.109999999999998</v>
      </c>
      <c r="B240" s="2" t="s">
        <v>37</v>
      </c>
      <c r="C240" s="2" t="s">
        <v>38</v>
      </c>
      <c r="D240" s="2">
        <v>3.3900000000000002E-3</v>
      </c>
      <c r="E240" s="2">
        <f>VLOOKUP(B240,'Listado de precios'!$A$5:$C$184,3,0)</f>
        <v>56900</v>
      </c>
      <c r="F240" s="2">
        <f t="shared" si="24"/>
        <v>192.89100000000002</v>
      </c>
    </row>
    <row r="241" spans="1:6" x14ac:dyDescent="0.2">
      <c r="A241" s="2">
        <f t="shared" si="23"/>
        <v>14.119999999999997</v>
      </c>
      <c r="B241" s="2" t="s">
        <v>53</v>
      </c>
      <c r="C241" s="2" t="s">
        <v>2</v>
      </c>
      <c r="D241" s="2">
        <v>0.01</v>
      </c>
      <c r="E241" s="2">
        <f>VLOOKUP(B241,'Listado de precios'!$A$5:$C$184,3,0)</f>
        <v>27900</v>
      </c>
      <c r="F241" s="2">
        <f t="shared" si="24"/>
        <v>279</v>
      </c>
    </row>
    <row r="242" spans="1:6" x14ac:dyDescent="0.2">
      <c r="E242" s="2" t="s">
        <v>87</v>
      </c>
      <c r="F242" s="2">
        <f>SUM(F230:F241)</f>
        <v>286372.391</v>
      </c>
    </row>
  </sheetData>
  <conditionalFormatting sqref="A1:XFD1048576">
    <cfRule type="notContainsBlanks" dxfId="33" priority="1">
      <formula>LEN(TRIM(A1))&gt;0</formula>
    </cfRule>
    <cfRule type="containsBlanks" dxfId="32" priority="2">
      <formula>LEN(TRIM(A1))=0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zoomScale="60" zoomScaleNormal="60" workbookViewId="0">
      <selection sqref="A1:XFD1048576"/>
    </sheetView>
  </sheetViews>
  <sheetFormatPr baseColWidth="10" defaultColWidth="11.42578125" defaultRowHeight="12.75" x14ac:dyDescent="0.2"/>
  <cols>
    <col min="1" max="1" width="12.28515625" style="2" bestFit="1" customWidth="1"/>
    <col min="2" max="2" width="87.7109375" style="2" bestFit="1" customWidth="1"/>
    <col min="3" max="3" width="9.140625" style="2" bestFit="1" customWidth="1"/>
    <col min="4" max="4" width="11.85546875" style="2" bestFit="1" customWidth="1"/>
    <col min="5" max="5" width="18" style="2" bestFit="1" customWidth="1"/>
    <col min="6" max="6" width="14.85546875" style="2" bestFit="1" customWidth="1"/>
    <col min="7" max="16384" width="11.42578125" style="1"/>
  </cols>
  <sheetData>
    <row r="1" spans="1:6" s="2" customFormat="1" x14ac:dyDescent="0.2"/>
    <row r="2" spans="1:6" s="2" customFormat="1" x14ac:dyDescent="0.2"/>
    <row r="3" spans="1:6" s="2" customFormat="1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s="2" customFormat="1" x14ac:dyDescent="0.2">
      <c r="A4" s="2" t="s">
        <v>10</v>
      </c>
      <c r="B4" s="2" t="s">
        <v>11</v>
      </c>
    </row>
    <row r="5" spans="1:6" s="2" customFormat="1" x14ac:dyDescent="0.2">
      <c r="A5" s="2">
        <v>1</v>
      </c>
      <c r="B5" s="2" t="s">
        <v>15</v>
      </c>
    </row>
    <row r="6" spans="1:6" s="2" customFormat="1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>E6*D6</f>
        <v>192.89100000000002</v>
      </c>
    </row>
    <row r="7" spans="1:6" s="2" customFormat="1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ref="F7:F14" si="1">E7*D7</f>
        <v>279</v>
      </c>
    </row>
    <row r="8" spans="1:6" s="2" customFormat="1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s="2" customFormat="1" x14ac:dyDescent="0.2">
      <c r="A9" s="2">
        <f t="shared" si="0"/>
        <v>1.04</v>
      </c>
      <c r="B9" s="2" t="s">
        <v>131</v>
      </c>
      <c r="C9" s="2" t="s">
        <v>1</v>
      </c>
      <c r="D9" s="2">
        <v>5</v>
      </c>
      <c r="E9" s="2">
        <f>VLOOKUP(B9,'Listado de precios'!$A$5:$C$184,3,0)</f>
        <v>2167</v>
      </c>
      <c r="F9" s="2">
        <f t="shared" si="1"/>
        <v>10835</v>
      </c>
    </row>
    <row r="10" spans="1:6" s="2" customFormat="1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s="2" customFormat="1" x14ac:dyDescent="0.2">
      <c r="A11" s="2">
        <f t="shared" si="0"/>
        <v>1.06</v>
      </c>
      <c r="B11" s="2" t="s">
        <v>29</v>
      </c>
      <c r="C11" s="2" t="s">
        <v>2</v>
      </c>
      <c r="D11" s="2">
        <v>1</v>
      </c>
      <c r="E11" s="2">
        <f>VLOOKUP(B11,'Listado de precios'!$A$5:$C$184,3,0)</f>
        <v>842</v>
      </c>
      <c r="F11" s="2">
        <f t="shared" si="1"/>
        <v>842</v>
      </c>
    </row>
    <row r="12" spans="1:6" s="2" customFormat="1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s="2" customFormat="1" x14ac:dyDescent="0.2">
      <c r="A13" s="2">
        <f t="shared" si="0"/>
        <v>1.08</v>
      </c>
      <c r="B13" s="2" t="s">
        <v>168</v>
      </c>
      <c r="C13" s="2" t="s">
        <v>1</v>
      </c>
      <c r="D13" s="2">
        <v>6</v>
      </c>
      <c r="E13" s="2">
        <f>VLOOKUP(B13,'Listado de precios'!$A$5:$C$184,3,0)</f>
        <v>1329.56</v>
      </c>
      <c r="F13" s="2">
        <f t="shared" si="1"/>
        <v>7977.36</v>
      </c>
    </row>
    <row r="14" spans="1:6" s="2" customFormat="1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s="2" customFormat="1" x14ac:dyDescent="0.2">
      <c r="A15" s="2">
        <f t="shared" si="0"/>
        <v>1.1000000000000001</v>
      </c>
      <c r="B15" s="2" t="s">
        <v>146</v>
      </c>
      <c r="C15" s="2" t="s">
        <v>2</v>
      </c>
      <c r="D15" s="2">
        <v>1</v>
      </c>
      <c r="E15" s="2">
        <f>VLOOKUP(B15,'Listado de precios'!$A$5:$C$184,3,0)</f>
        <v>10000</v>
      </c>
      <c r="F15" s="2">
        <f>E15*D15</f>
        <v>10000</v>
      </c>
    </row>
    <row r="16" spans="1:6" s="2" customFormat="1" x14ac:dyDescent="0.2">
      <c r="E16" s="2" t="s">
        <v>87</v>
      </c>
      <c r="F16" s="2">
        <f>SUM(F6:F15)</f>
        <v>52866.251000000004</v>
      </c>
    </row>
    <row r="17" spans="1:6" s="2" customFormat="1" x14ac:dyDescent="0.2"/>
    <row r="18" spans="1:6" s="2" customFormat="1" x14ac:dyDescent="0.2">
      <c r="A18" s="2" t="s">
        <v>10</v>
      </c>
      <c r="B18" s="2" t="s">
        <v>88</v>
      </c>
    </row>
    <row r="19" spans="1:6" s="2" customFormat="1" x14ac:dyDescent="0.2">
      <c r="A19" s="2">
        <v>2</v>
      </c>
      <c r="B19" s="2" t="s">
        <v>15</v>
      </c>
    </row>
    <row r="20" spans="1:6" s="2" customFormat="1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>E20*D20</f>
        <v>192.89100000000002</v>
      </c>
    </row>
    <row r="21" spans="1:6" s="2" customFormat="1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ref="F21:F28" si="3">E21*D21</f>
        <v>279</v>
      </c>
    </row>
    <row r="22" spans="1:6" s="2" customFormat="1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s="2" customFormat="1" x14ac:dyDescent="0.2">
      <c r="A23" s="2">
        <f t="shared" si="2"/>
        <v>2.0399999999999991</v>
      </c>
      <c r="B23" s="2" t="s">
        <v>131</v>
      </c>
      <c r="C23" s="2" t="s">
        <v>1</v>
      </c>
      <c r="D23" s="2">
        <v>5</v>
      </c>
      <c r="E23" s="2">
        <f>VLOOKUP(B23,'Listado de precios'!$A$5:$C$184,3,0)</f>
        <v>2167</v>
      </c>
      <c r="F23" s="2">
        <f t="shared" si="3"/>
        <v>10835</v>
      </c>
    </row>
    <row r="24" spans="1:6" s="2" customFormat="1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s="2" customFormat="1" x14ac:dyDescent="0.2">
      <c r="A25" s="2">
        <f t="shared" si="2"/>
        <v>2.0599999999999987</v>
      </c>
      <c r="B25" s="2" t="s">
        <v>29</v>
      </c>
      <c r="C25" s="2" t="s">
        <v>2</v>
      </c>
      <c r="D25" s="2">
        <v>1</v>
      </c>
      <c r="E25" s="2">
        <f>VLOOKUP(B25,'Listado de precios'!$A$5:$C$184,3,0)</f>
        <v>842</v>
      </c>
      <c r="F25" s="2">
        <f t="shared" si="3"/>
        <v>842</v>
      </c>
    </row>
    <row r="26" spans="1:6" s="2" customFormat="1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s="2" customFormat="1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s="2" customFormat="1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s="2" customFormat="1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s="2" customFormat="1" x14ac:dyDescent="0.2">
      <c r="E30" s="2" t="s">
        <v>87</v>
      </c>
      <c r="F30" s="2">
        <f>SUM(F20:F29)</f>
        <v>65322.293160000001</v>
      </c>
    </row>
    <row r="31" spans="1:6" s="2" customFormat="1" x14ac:dyDescent="0.2"/>
    <row r="32" spans="1:6" s="2" customFormat="1" x14ac:dyDescent="0.2">
      <c r="A32" s="2" t="s">
        <v>10</v>
      </c>
      <c r="B32" s="2" t="s">
        <v>91</v>
      </c>
    </row>
    <row r="33" spans="1:6" s="2" customFormat="1" x14ac:dyDescent="0.2">
      <c r="A33" s="2">
        <v>3</v>
      </c>
      <c r="B33" s="2" t="s">
        <v>15</v>
      </c>
    </row>
    <row r="34" spans="1:6" s="2" customFormat="1" x14ac:dyDescent="0.2">
      <c r="A34" s="2"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>E34*D34</f>
        <v>192.89100000000002</v>
      </c>
    </row>
    <row r="35" spans="1:6" s="2" customFormat="1" x14ac:dyDescent="0.2">
      <c r="A35" s="2">
        <f t="shared" ref="A35:A40" si="4">A34+0.01</f>
        <v>3.0199999999999996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ref="F35:F40" si="5">E35*D35</f>
        <v>279</v>
      </c>
    </row>
    <row r="36" spans="1:6" s="2" customFormat="1" x14ac:dyDescent="0.2">
      <c r="A36" s="2">
        <f t="shared" si="4"/>
        <v>3.0299999999999994</v>
      </c>
      <c r="B36" s="2" t="s">
        <v>150</v>
      </c>
      <c r="C36" s="2" t="s">
        <v>1</v>
      </c>
      <c r="D36" s="2">
        <v>8</v>
      </c>
      <c r="E36" s="2">
        <f>VLOOKUP(B36,'Listado de precios'!$A$5:$C$184,3,0)</f>
        <v>880</v>
      </c>
      <c r="F36" s="2">
        <f t="shared" si="5"/>
        <v>7040</v>
      </c>
    </row>
    <row r="37" spans="1:6" s="2" customFormat="1" x14ac:dyDescent="0.2">
      <c r="A37" s="2">
        <f t="shared" si="4"/>
        <v>3.0399999999999991</v>
      </c>
      <c r="B37" s="2" t="s">
        <v>131</v>
      </c>
      <c r="C37" s="2" t="s">
        <v>1</v>
      </c>
      <c r="D37" s="2">
        <f>D36</f>
        <v>8</v>
      </c>
      <c r="E37" s="2">
        <f>VLOOKUP(B37,'Listado de precios'!$A$5:$C$184,3,0)</f>
        <v>2167</v>
      </c>
      <c r="F37" s="2">
        <f t="shared" si="5"/>
        <v>17336</v>
      </c>
    </row>
    <row r="38" spans="1:6" s="2" customFormat="1" x14ac:dyDescent="0.2">
      <c r="A38" s="2">
        <f t="shared" si="4"/>
        <v>3.0499999999999989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5"/>
        <v>4200</v>
      </c>
    </row>
    <row r="39" spans="1:6" s="2" customFormat="1" x14ac:dyDescent="0.2">
      <c r="A39" s="2">
        <f t="shared" si="4"/>
        <v>3.0599999999999987</v>
      </c>
      <c r="B39" s="2" t="s">
        <v>29</v>
      </c>
      <c r="C39" s="2" t="s">
        <v>2</v>
      </c>
      <c r="D39" s="2">
        <v>1</v>
      </c>
      <c r="E39" s="2">
        <f>VLOOKUP(B39,'Listado de precios'!$A$5:$C$184,3,0)</f>
        <v>842</v>
      </c>
      <c r="F39" s="2">
        <f t="shared" si="5"/>
        <v>842</v>
      </c>
    </row>
    <row r="40" spans="1:6" s="2" customFormat="1" x14ac:dyDescent="0.2">
      <c r="A40" s="2">
        <f t="shared" si="4"/>
        <v>3.0699999999999985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5"/>
        <v>9630</v>
      </c>
    </row>
    <row r="41" spans="1:6" s="2" customFormat="1" x14ac:dyDescent="0.2">
      <c r="E41" s="2" t="s">
        <v>87</v>
      </c>
      <c r="F41" s="2">
        <f>SUM(F34:F40)</f>
        <v>39519.891000000003</v>
      </c>
    </row>
    <row r="42" spans="1:6" s="2" customFormat="1" x14ac:dyDescent="0.2"/>
    <row r="43" spans="1:6" s="2" customFormat="1" x14ac:dyDescent="0.2">
      <c r="A43" s="2" t="s">
        <v>10</v>
      </c>
      <c r="B43" s="2" t="s">
        <v>93</v>
      </c>
    </row>
    <row r="44" spans="1:6" s="2" customFormat="1" x14ac:dyDescent="0.2">
      <c r="A44" s="2">
        <v>4</v>
      </c>
      <c r="B44" s="2" t="s">
        <v>15</v>
      </c>
    </row>
    <row r="45" spans="1:6" s="2" customFormat="1" x14ac:dyDescent="0.2">
      <c r="A45" s="2">
        <f t="shared" ref="A45:A53" si="6">A44+0.01</f>
        <v>4.01</v>
      </c>
      <c r="B45" s="2" t="s">
        <v>32</v>
      </c>
      <c r="C45" s="2" t="s">
        <v>2</v>
      </c>
      <c r="D45" s="2">
        <v>1</v>
      </c>
      <c r="E45" s="2">
        <f>VLOOKUP(B45,'Listado de precios'!$A$5:$C$184,3,0)</f>
        <v>31887.542999999998</v>
      </c>
      <c r="F45" s="2">
        <f t="shared" ref="F45:F52" si="7">D45*E45</f>
        <v>31887.542999999998</v>
      </c>
    </row>
    <row r="46" spans="1:6" s="2" customFormat="1" x14ac:dyDescent="0.2">
      <c r="A46" s="2">
        <f t="shared" si="6"/>
        <v>4.0199999999999996</v>
      </c>
      <c r="B46" s="2" t="s">
        <v>79</v>
      </c>
      <c r="C46" s="2" t="s">
        <v>1</v>
      </c>
      <c r="D46" s="2">
        <f>8.7</f>
        <v>8.6999999999999993</v>
      </c>
      <c r="E46" s="2">
        <f>VLOOKUP(B46,'Listado de precios'!$A$5:$C$184,3,0)</f>
        <v>4659</v>
      </c>
      <c r="F46" s="2">
        <f t="shared" si="7"/>
        <v>40533.299999999996</v>
      </c>
    </row>
    <row r="47" spans="1:6" s="2" customFormat="1" x14ac:dyDescent="0.2">
      <c r="A47" s="2">
        <f t="shared" si="6"/>
        <v>4.0299999999999994</v>
      </c>
      <c r="B47" s="2" t="s">
        <v>129</v>
      </c>
      <c r="C47" s="2" t="s">
        <v>1</v>
      </c>
      <c r="D47" s="2">
        <f>D46</f>
        <v>8.6999999999999993</v>
      </c>
      <c r="E47" s="2">
        <f>VLOOKUP(B47,'Listado de precios'!$A$5:$C$184,3,0)</f>
        <v>2167</v>
      </c>
      <c r="F47" s="2">
        <f t="shared" si="7"/>
        <v>18852.899999999998</v>
      </c>
    </row>
    <row r="48" spans="1:6" s="2" customFormat="1" x14ac:dyDescent="0.2">
      <c r="A48" s="2">
        <f t="shared" si="6"/>
        <v>4.0399999999999991</v>
      </c>
      <c r="B48" s="2" t="s">
        <v>52</v>
      </c>
      <c r="C48" s="2" t="s">
        <v>2</v>
      </c>
      <c r="D48" s="2">
        <v>9</v>
      </c>
      <c r="E48" s="2">
        <f>VLOOKUP(B48,'Listado de precios'!$A$5:$C$184,3,0)</f>
        <v>165</v>
      </c>
      <c r="F48" s="2">
        <f t="shared" si="7"/>
        <v>1485</v>
      </c>
    </row>
    <row r="49" spans="1:6" s="2" customFormat="1" x14ac:dyDescent="0.2">
      <c r="A49" s="2">
        <f t="shared" si="6"/>
        <v>4.0499999999999989</v>
      </c>
      <c r="B49" s="2" t="s">
        <v>0</v>
      </c>
      <c r="C49" s="2" t="s">
        <v>1</v>
      </c>
      <c r="D49" s="2">
        <v>2.9</v>
      </c>
      <c r="E49" s="2">
        <f>VLOOKUP(B49,'Listado de precios'!$A$5:$C$184,3,0)</f>
        <v>600</v>
      </c>
      <c r="F49" s="2">
        <f t="shared" si="7"/>
        <v>1740</v>
      </c>
    </row>
    <row r="50" spans="1:6" s="2" customFormat="1" x14ac:dyDescent="0.2">
      <c r="A50" s="2">
        <f t="shared" si="6"/>
        <v>4.0599999999999987</v>
      </c>
      <c r="B50" s="2" t="s">
        <v>43</v>
      </c>
      <c r="C50" s="2" t="s">
        <v>75</v>
      </c>
      <c r="D50" s="2">
        <v>1</v>
      </c>
      <c r="E50" s="2">
        <f>VLOOKUP(B50,'Listado de precios'!$A$5:$C$184,3,0)</f>
        <v>7201.5686999999989</v>
      </c>
      <c r="F50" s="2">
        <f>D50*E50</f>
        <v>7201.5686999999989</v>
      </c>
    </row>
    <row r="51" spans="1:6" s="2" customFormat="1" x14ac:dyDescent="0.2">
      <c r="A51" s="2">
        <f t="shared" si="6"/>
        <v>4.0699999999999985</v>
      </c>
      <c r="B51" s="2" t="s">
        <v>41</v>
      </c>
      <c r="C51" s="2" t="s">
        <v>2</v>
      </c>
      <c r="D51" s="2">
        <v>4</v>
      </c>
      <c r="E51" s="2">
        <f>VLOOKUP(B51,'Listado de precios'!$A$5:$C$184,3,0)</f>
        <v>1100</v>
      </c>
      <c r="F51" s="2">
        <f>D51*E51</f>
        <v>4400</v>
      </c>
    </row>
    <row r="52" spans="1:6" s="2" customFormat="1" x14ac:dyDescent="0.2">
      <c r="A52" s="2">
        <f t="shared" si="6"/>
        <v>4.0799999999999983</v>
      </c>
      <c r="B52" s="2" t="s">
        <v>70</v>
      </c>
      <c r="C52" s="2" t="s">
        <v>2</v>
      </c>
      <c r="D52" s="2">
        <v>1</v>
      </c>
      <c r="E52" s="2">
        <f>VLOOKUP(B52,'Listado de precios'!$A$5:$C$184,3,0)</f>
        <v>9200</v>
      </c>
      <c r="F52" s="2">
        <f t="shared" si="7"/>
        <v>9200</v>
      </c>
    </row>
    <row r="53" spans="1:6" s="2" customFormat="1" x14ac:dyDescent="0.2">
      <c r="A53" s="2">
        <f t="shared" si="6"/>
        <v>4.0899999999999981</v>
      </c>
      <c r="B53" s="2" t="s">
        <v>61</v>
      </c>
      <c r="C53" s="2" t="s">
        <v>2</v>
      </c>
      <c r="D53" s="2">
        <v>1</v>
      </c>
      <c r="E53" s="2">
        <f>VLOOKUP(B53,'Listado de precios'!$A$5:$C$184,3,0)</f>
        <v>19260</v>
      </c>
      <c r="F53" s="2">
        <f>D53*E53</f>
        <v>19260</v>
      </c>
    </row>
    <row r="54" spans="1:6" s="2" customFormat="1" x14ac:dyDescent="0.2">
      <c r="E54" s="2" t="s">
        <v>87</v>
      </c>
      <c r="F54" s="2">
        <f>SUM(F45:F52)</f>
        <v>115300.31169999999</v>
      </c>
    </row>
    <row r="55" spans="1:6" s="2" customFormat="1" x14ac:dyDescent="0.2"/>
    <row r="56" spans="1:6" s="2" customFormat="1" x14ac:dyDescent="0.2">
      <c r="A56" s="2" t="s">
        <v>10</v>
      </c>
      <c r="B56" s="2" t="s">
        <v>94</v>
      </c>
    </row>
    <row r="57" spans="1:6" s="2" customFormat="1" x14ac:dyDescent="0.2">
      <c r="A57" s="2">
        <v>5</v>
      </c>
      <c r="B57" s="2" t="s">
        <v>15</v>
      </c>
    </row>
    <row r="58" spans="1:6" s="2" customFormat="1" x14ac:dyDescent="0.2">
      <c r="A58" s="2">
        <f t="shared" ref="A58:A72" si="8">A57+0.01</f>
        <v>5.01</v>
      </c>
      <c r="B58" s="2" t="s">
        <v>49</v>
      </c>
      <c r="C58" s="2" t="s">
        <v>2</v>
      </c>
      <c r="D58" s="2">
        <v>1</v>
      </c>
      <c r="E58" s="2">
        <f>VLOOKUP(B58,'Listado de precios'!$A$5:$C$184,3,0)</f>
        <v>147889</v>
      </c>
      <c r="F58" s="2">
        <f t="shared" ref="F58:F66" si="9">D58*E58</f>
        <v>147889</v>
      </c>
    </row>
    <row r="59" spans="1:6" s="2" customFormat="1" x14ac:dyDescent="0.2">
      <c r="A59" s="2">
        <f t="shared" si="8"/>
        <v>5.0199999999999996</v>
      </c>
      <c r="B59" s="2" t="s">
        <v>149</v>
      </c>
      <c r="C59" s="2" t="s">
        <v>2</v>
      </c>
      <c r="D59" s="2">
        <v>1</v>
      </c>
      <c r="E59" s="2">
        <f>VLOOKUP(B59,'Listado de precios'!$A$5:$C$184,3,0)</f>
        <v>8560</v>
      </c>
      <c r="F59" s="2">
        <f t="shared" si="9"/>
        <v>8560</v>
      </c>
    </row>
    <row r="60" spans="1:6" s="2" customFormat="1" x14ac:dyDescent="0.2">
      <c r="A60" s="2">
        <f t="shared" si="8"/>
        <v>5.0299999999999994</v>
      </c>
      <c r="B60" s="2" t="s">
        <v>77</v>
      </c>
      <c r="C60" s="2" t="s">
        <v>1</v>
      </c>
      <c r="D60" s="2">
        <v>20.5</v>
      </c>
      <c r="E60" s="2">
        <f>VLOOKUP(B60,'Listado de precios'!$A$5:$C$184,3,0)</f>
        <v>9946</v>
      </c>
      <c r="F60" s="2">
        <f t="shared" si="9"/>
        <v>203893</v>
      </c>
    </row>
    <row r="61" spans="1:6" s="2" customFormat="1" x14ac:dyDescent="0.2">
      <c r="A61" s="2">
        <f t="shared" si="8"/>
        <v>5.0399999999999991</v>
      </c>
      <c r="B61" s="2" t="s">
        <v>127</v>
      </c>
      <c r="C61" s="2" t="s">
        <v>1</v>
      </c>
      <c r="D61" s="2">
        <f>D60</f>
        <v>20.5</v>
      </c>
      <c r="E61" s="2">
        <f>VLOOKUP(B61,'Listado de precios'!$A$5:$C$184,3,0)</f>
        <v>4333</v>
      </c>
      <c r="F61" s="2">
        <f t="shared" si="9"/>
        <v>88826.5</v>
      </c>
    </row>
    <row r="62" spans="1:6" s="2" customFormat="1" x14ac:dyDescent="0.2">
      <c r="A62" s="2">
        <f t="shared" si="8"/>
        <v>5.0499999999999989</v>
      </c>
      <c r="B62" s="2" t="s">
        <v>50</v>
      </c>
      <c r="C62" s="2" t="s">
        <v>2</v>
      </c>
      <c r="D62" s="2">
        <v>21</v>
      </c>
      <c r="E62" s="2">
        <f>VLOOKUP(B62,'Listado de precios'!$A$5:$C$184,3,0)</f>
        <v>560</v>
      </c>
      <c r="F62" s="2">
        <f t="shared" si="9"/>
        <v>11760</v>
      </c>
    </row>
    <row r="63" spans="1:6" s="2" customFormat="1" x14ac:dyDescent="0.2">
      <c r="A63" s="2">
        <f t="shared" si="8"/>
        <v>5.0599999999999987</v>
      </c>
      <c r="B63" s="2" t="s">
        <v>79</v>
      </c>
      <c r="C63" s="2" t="s">
        <v>1</v>
      </c>
      <c r="D63" s="2">
        <v>11.7</v>
      </c>
      <c r="E63" s="2">
        <f>VLOOKUP(B63,'Listado de precios'!$A$5:$C$184,3,0)</f>
        <v>4659</v>
      </c>
      <c r="F63" s="2">
        <f t="shared" si="9"/>
        <v>54510.299999999996</v>
      </c>
    </row>
    <row r="64" spans="1:6" s="2" customFormat="1" x14ac:dyDescent="0.2">
      <c r="A64" s="2">
        <f t="shared" si="8"/>
        <v>5.0699999999999985</v>
      </c>
      <c r="B64" s="2" t="s">
        <v>129</v>
      </c>
      <c r="C64" s="2" t="s">
        <v>1</v>
      </c>
      <c r="D64" s="2">
        <f>D63</f>
        <v>11.7</v>
      </c>
      <c r="E64" s="2">
        <f>VLOOKUP(B64,'Listado de precios'!$A$5:$C$184,3,0)</f>
        <v>2167</v>
      </c>
      <c r="F64" s="2">
        <f t="shared" si="9"/>
        <v>25353.899999999998</v>
      </c>
    </row>
    <row r="65" spans="1:6" s="2" customFormat="1" x14ac:dyDescent="0.2">
      <c r="A65" s="2">
        <f t="shared" si="8"/>
        <v>5.0799999999999983</v>
      </c>
      <c r="B65" s="2" t="s">
        <v>52</v>
      </c>
      <c r="C65" s="2" t="s">
        <v>2</v>
      </c>
      <c r="D65" s="2">
        <v>12</v>
      </c>
      <c r="E65" s="2">
        <f>VLOOKUP(B65,'Listado de precios'!$A$5:$C$184,3,0)</f>
        <v>165</v>
      </c>
      <c r="F65" s="2">
        <f t="shared" si="9"/>
        <v>1980</v>
      </c>
    </row>
    <row r="66" spans="1:6" s="2" customFormat="1" x14ac:dyDescent="0.2">
      <c r="A66" s="2">
        <f t="shared" si="8"/>
        <v>5.0899999999999981</v>
      </c>
      <c r="B66" s="2" t="s">
        <v>0</v>
      </c>
      <c r="C66" s="2" t="s">
        <v>1</v>
      </c>
      <c r="D66" s="2">
        <v>11</v>
      </c>
      <c r="E66" s="2">
        <f>VLOOKUP(B66,'Listado de precios'!$A$5:$C$184,3,0)</f>
        <v>600</v>
      </c>
      <c r="F66" s="2">
        <f t="shared" si="9"/>
        <v>6600</v>
      </c>
    </row>
    <row r="67" spans="1:6" s="2" customFormat="1" x14ac:dyDescent="0.2">
      <c r="A67" s="2">
        <f t="shared" si="8"/>
        <v>5.0999999999999979</v>
      </c>
      <c r="B67" s="2" t="s">
        <v>30</v>
      </c>
      <c r="C67" s="2" t="s">
        <v>2</v>
      </c>
      <c r="D67" s="2">
        <v>4</v>
      </c>
      <c r="E67" s="2">
        <f>VLOOKUP(B67,'Listado de precios'!$A$5:$C$184,3,0)</f>
        <v>86580</v>
      </c>
      <c r="F67" s="2">
        <f t="shared" ref="F67:F72" si="10">D67*E67</f>
        <v>346320</v>
      </c>
    </row>
    <row r="68" spans="1:6" s="2" customFormat="1" x14ac:dyDescent="0.2">
      <c r="A68" s="2">
        <f t="shared" si="8"/>
        <v>5.1099999999999977</v>
      </c>
      <c r="B68" s="2" t="s">
        <v>54</v>
      </c>
      <c r="C68" s="2" t="s">
        <v>2</v>
      </c>
      <c r="D68" s="2">
        <f>D67</f>
        <v>4</v>
      </c>
      <c r="E68" s="2">
        <f>VLOOKUP(B68,'Listado de precios'!$A$5:$C$184,3,0)</f>
        <v>8560</v>
      </c>
      <c r="F68" s="2">
        <f t="shared" si="10"/>
        <v>34240</v>
      </c>
    </row>
    <row r="69" spans="1:6" s="2" customFormat="1" x14ac:dyDescent="0.2">
      <c r="A69" s="2">
        <f t="shared" si="8"/>
        <v>5.1199999999999974</v>
      </c>
      <c r="B69" s="2" t="s">
        <v>168</v>
      </c>
      <c r="C69" s="2" t="s">
        <v>1</v>
      </c>
      <c r="D69" s="2">
        <v>64</v>
      </c>
      <c r="E69" s="2">
        <f>VLOOKUP(B69,'Listado de precios'!$A$5:$C$184,3,0)</f>
        <v>1329.56</v>
      </c>
      <c r="F69" s="2">
        <f>D69*E69</f>
        <v>85091.839999999997</v>
      </c>
    </row>
    <row r="70" spans="1:6" s="2" customFormat="1" x14ac:dyDescent="0.2">
      <c r="A70" s="2">
        <f t="shared" si="8"/>
        <v>5.1299999999999972</v>
      </c>
      <c r="B70" s="2" t="s">
        <v>41</v>
      </c>
      <c r="C70" s="2" t="s">
        <v>2</v>
      </c>
      <c r="D70" s="2">
        <v>9</v>
      </c>
      <c r="E70" s="2">
        <f>VLOOKUP(B70,'Listado de precios'!$A$5:$C$184,3,0)</f>
        <v>1100</v>
      </c>
      <c r="F70" s="2">
        <f>D70*E70</f>
        <v>9900</v>
      </c>
    </row>
    <row r="71" spans="1:6" s="2" customFormat="1" x14ac:dyDescent="0.2">
      <c r="A71" s="2">
        <f t="shared" si="8"/>
        <v>5.139999999999997</v>
      </c>
      <c r="B71" s="2" t="s">
        <v>68</v>
      </c>
      <c r="C71" s="2" t="s">
        <v>2</v>
      </c>
      <c r="D71" s="2">
        <v>1</v>
      </c>
      <c r="E71" s="2">
        <f>VLOOKUP(B71,'Listado de precios'!$A$5:$C$184,3,0)</f>
        <v>18000</v>
      </c>
      <c r="F71" s="2">
        <f t="shared" si="10"/>
        <v>18000</v>
      </c>
    </row>
    <row r="72" spans="1:6" s="2" customFormat="1" x14ac:dyDescent="0.2">
      <c r="A72" s="2">
        <f t="shared" si="8"/>
        <v>5.1499999999999968</v>
      </c>
      <c r="B72" s="2" t="s">
        <v>24</v>
      </c>
      <c r="C72" s="2" t="s">
        <v>1</v>
      </c>
      <c r="D72" s="2">
        <v>32</v>
      </c>
      <c r="E72" s="2">
        <f>VLOOKUP(B72,'Listado de precios'!$A$5:$C$184,3,0)</f>
        <v>1800</v>
      </c>
      <c r="F72" s="2">
        <f t="shared" si="10"/>
        <v>57600</v>
      </c>
    </row>
    <row r="73" spans="1:6" s="2" customFormat="1" x14ac:dyDescent="0.2">
      <c r="E73" s="2" t="s">
        <v>87</v>
      </c>
      <c r="F73" s="2">
        <f>SUM(F58:F72)</f>
        <v>1100524.54</v>
      </c>
    </row>
    <row r="74" spans="1:6" s="2" customFormat="1" x14ac:dyDescent="0.2"/>
    <row r="75" spans="1:6" s="2" customFormat="1" x14ac:dyDescent="0.2">
      <c r="A75" s="2" t="s">
        <v>10</v>
      </c>
      <c r="B75" s="2" t="s">
        <v>96</v>
      </c>
    </row>
    <row r="76" spans="1:6" s="2" customFormat="1" x14ac:dyDescent="0.2">
      <c r="A76" s="2">
        <v>6</v>
      </c>
      <c r="B76" s="2" t="s">
        <v>15</v>
      </c>
    </row>
    <row r="77" spans="1:6" s="2" customFormat="1" x14ac:dyDescent="0.2">
      <c r="A77" s="2">
        <f t="shared" ref="A77:A95" si="11">A76+0.01</f>
        <v>6.01</v>
      </c>
      <c r="B77" s="2" t="s">
        <v>49</v>
      </c>
      <c r="C77" s="2" t="s">
        <v>2</v>
      </c>
      <c r="D77" s="2">
        <v>1</v>
      </c>
      <c r="E77" s="2">
        <f>VLOOKUP(B77,'Listado de precios'!$A$5:$C$184,3,0)</f>
        <v>147889</v>
      </c>
      <c r="F77" s="2">
        <f>D77*E77</f>
        <v>147889</v>
      </c>
    </row>
    <row r="78" spans="1:6" s="2" customFormat="1" x14ac:dyDescent="0.2">
      <c r="A78" s="2">
        <f t="shared" si="11"/>
        <v>6.02</v>
      </c>
      <c r="B78" s="2" t="s">
        <v>59</v>
      </c>
      <c r="C78" s="2" t="s">
        <v>2</v>
      </c>
      <c r="D78" s="2">
        <f>D77</f>
        <v>1</v>
      </c>
      <c r="E78" s="2">
        <f>VLOOKUP(B78,'Listado de precios'!$A$5:$C$184,3,0)</f>
        <v>8560</v>
      </c>
      <c r="F78" s="2">
        <f t="shared" ref="F78:F95" si="12">D78*E78</f>
        <v>8560</v>
      </c>
    </row>
    <row r="79" spans="1:6" s="2" customFormat="1" x14ac:dyDescent="0.2">
      <c r="A79" s="2">
        <f t="shared" si="11"/>
        <v>6.0299999999999994</v>
      </c>
      <c r="B79" s="2" t="s">
        <v>148</v>
      </c>
      <c r="C79" s="2" t="s">
        <v>2</v>
      </c>
      <c r="D79" s="2">
        <f>D77</f>
        <v>1</v>
      </c>
      <c r="E79" s="2">
        <f>VLOOKUP(B79,'Listado de precios'!$A$5:$C$184,3,0)</f>
        <v>510000</v>
      </c>
      <c r="F79" s="2">
        <f t="shared" si="12"/>
        <v>510000</v>
      </c>
    </row>
    <row r="80" spans="1:6" s="2" customFormat="1" x14ac:dyDescent="0.2">
      <c r="A80" s="2">
        <f t="shared" si="11"/>
        <v>6.0399999999999991</v>
      </c>
      <c r="B80" s="2" t="s">
        <v>78</v>
      </c>
      <c r="C80" s="2" t="s">
        <v>1</v>
      </c>
      <c r="D80" s="2">
        <v>91.2</v>
      </c>
      <c r="E80" s="2">
        <f>VLOOKUP(B80,'Listado de precios'!$A$5:$C$184,3,0)</f>
        <v>14675</v>
      </c>
      <c r="F80" s="2">
        <f t="shared" si="12"/>
        <v>1338360</v>
      </c>
    </row>
    <row r="81" spans="1:6" s="2" customFormat="1" x14ac:dyDescent="0.2">
      <c r="A81" s="2">
        <f t="shared" si="11"/>
        <v>6.0499999999999989</v>
      </c>
      <c r="B81" s="2" t="s">
        <v>128</v>
      </c>
      <c r="C81" s="2" t="s">
        <v>1</v>
      </c>
      <c r="D81" s="2">
        <f>SUM(D80)</f>
        <v>91.2</v>
      </c>
      <c r="E81" s="2">
        <f>VLOOKUP(B81,'Listado de precios'!$A$5:$C$184,3,0)</f>
        <v>6500</v>
      </c>
      <c r="F81" s="2">
        <f t="shared" si="12"/>
        <v>592800</v>
      </c>
    </row>
    <row r="82" spans="1:6" s="2" customFormat="1" x14ac:dyDescent="0.2">
      <c r="A82" s="2">
        <f t="shared" si="11"/>
        <v>6.0599999999999987</v>
      </c>
      <c r="B82" s="2" t="s">
        <v>51</v>
      </c>
      <c r="C82" s="2" t="s">
        <v>2</v>
      </c>
      <c r="D82" s="2">
        <v>91</v>
      </c>
      <c r="E82" s="2">
        <f>VLOOKUP(B82,'Listado de precios'!$A$5:$C$184,3,0)</f>
        <v>910</v>
      </c>
      <c r="F82" s="2">
        <f t="shared" si="12"/>
        <v>82810</v>
      </c>
    </row>
    <row r="83" spans="1:6" s="2" customFormat="1" x14ac:dyDescent="0.2">
      <c r="A83" s="2">
        <f t="shared" si="11"/>
        <v>6.0699999999999985</v>
      </c>
      <c r="B83" s="2" t="s">
        <v>0</v>
      </c>
      <c r="C83" s="2" t="s">
        <v>1</v>
      </c>
      <c r="D83" s="2">
        <v>19</v>
      </c>
      <c r="E83" s="2">
        <f>VLOOKUP(B83,'Listado de precios'!$A$5:$C$184,3,0)</f>
        <v>600</v>
      </c>
      <c r="F83" s="2">
        <f t="shared" si="12"/>
        <v>11400</v>
      </c>
    </row>
    <row r="84" spans="1:6" s="2" customFormat="1" x14ac:dyDescent="0.2">
      <c r="A84" s="2">
        <f t="shared" si="11"/>
        <v>6.0799999999999983</v>
      </c>
      <c r="B84" s="2" t="s">
        <v>21</v>
      </c>
      <c r="C84" s="2" t="s">
        <v>1</v>
      </c>
      <c r="D84" s="2">
        <v>72</v>
      </c>
      <c r="E84" s="2">
        <f>VLOOKUP(B84,'Listado de precios'!$A$5:$C$184,3,0)</f>
        <v>2736.42</v>
      </c>
      <c r="F84" s="2">
        <f t="shared" si="12"/>
        <v>197022.24</v>
      </c>
    </row>
    <row r="85" spans="1:6" s="2" customFormat="1" x14ac:dyDescent="0.2">
      <c r="A85" s="2">
        <f t="shared" si="11"/>
        <v>6.0899999999999981</v>
      </c>
      <c r="B85" s="2" t="s">
        <v>40</v>
      </c>
      <c r="C85" s="2" t="s">
        <v>2</v>
      </c>
      <c r="D85" s="2">
        <v>1</v>
      </c>
      <c r="E85" s="2">
        <f>VLOOKUP(B85,'Listado de precios'!$A$5:$C$184,3,0)</f>
        <v>4765.2171000000008</v>
      </c>
      <c r="F85" s="2">
        <f t="shared" si="12"/>
        <v>4765.2171000000008</v>
      </c>
    </row>
    <row r="86" spans="1:6" s="2" customFormat="1" x14ac:dyDescent="0.2">
      <c r="A86" s="2">
        <f t="shared" si="11"/>
        <v>6.0999999999999979</v>
      </c>
      <c r="B86" s="2" t="s">
        <v>168</v>
      </c>
      <c r="C86" s="2" t="s">
        <v>1</v>
      </c>
      <c r="D86" s="2">
        <v>32</v>
      </c>
      <c r="E86" s="2">
        <f>VLOOKUP(B86,'Listado de precios'!$A$5:$C$184,3,0)</f>
        <v>1329.56</v>
      </c>
      <c r="F86" s="2">
        <f t="shared" si="12"/>
        <v>42545.919999999998</v>
      </c>
    </row>
    <row r="87" spans="1:6" s="2" customFormat="1" x14ac:dyDescent="0.2">
      <c r="A87" s="2">
        <f t="shared" si="11"/>
        <v>6.1099999999999977</v>
      </c>
      <c r="B87" s="2" t="s">
        <v>41</v>
      </c>
      <c r="C87" s="2" t="s">
        <v>2</v>
      </c>
      <c r="D87" s="2">
        <v>5</v>
      </c>
      <c r="E87" s="2">
        <f>VLOOKUP(B87,'Listado de precios'!$A$5:$C$184,3,0)</f>
        <v>1100</v>
      </c>
      <c r="F87" s="2">
        <f t="shared" si="12"/>
        <v>5500</v>
      </c>
    </row>
    <row r="88" spans="1:6" s="2" customFormat="1" x14ac:dyDescent="0.2">
      <c r="A88" s="2">
        <f t="shared" si="11"/>
        <v>6.1199999999999974</v>
      </c>
      <c r="B88" s="2" t="s">
        <v>46</v>
      </c>
      <c r="C88" s="2" t="s">
        <v>2</v>
      </c>
      <c r="D88" s="2">
        <v>1</v>
      </c>
      <c r="E88" s="2">
        <f>VLOOKUP(B88,'Listado de precios'!$A$5:$C$184,3,0)</f>
        <v>22464.5949</v>
      </c>
      <c r="F88" s="2">
        <f t="shared" si="12"/>
        <v>22464.5949</v>
      </c>
    </row>
    <row r="89" spans="1:6" s="2" customFormat="1" x14ac:dyDescent="0.2">
      <c r="A89" s="2">
        <f t="shared" si="11"/>
        <v>6.1299999999999972</v>
      </c>
      <c r="B89" s="2" t="s">
        <v>45</v>
      </c>
      <c r="C89" s="2" t="s">
        <v>2</v>
      </c>
      <c r="D89" s="2">
        <v>4</v>
      </c>
      <c r="E89" s="2">
        <f>VLOOKUP(B89,'Listado de precios'!$A$5:$C$184,3,0)</f>
        <v>8885.5175999999992</v>
      </c>
      <c r="F89" s="2">
        <f t="shared" si="12"/>
        <v>35542.070399999997</v>
      </c>
    </row>
    <row r="90" spans="1:6" s="2" customFormat="1" x14ac:dyDescent="0.2">
      <c r="A90" s="2">
        <f t="shared" si="11"/>
        <v>6.139999999999997</v>
      </c>
      <c r="B90" s="2" t="s">
        <v>43</v>
      </c>
      <c r="C90" s="2" t="s">
        <v>2</v>
      </c>
      <c r="D90" s="2">
        <v>2</v>
      </c>
      <c r="E90" s="2">
        <f>VLOOKUP(B90,'Listado de precios'!$A$5:$C$184,3,0)</f>
        <v>7201.5686999999989</v>
      </c>
      <c r="F90" s="2">
        <f t="shared" si="12"/>
        <v>14403.137399999998</v>
      </c>
    </row>
    <row r="91" spans="1:6" s="2" customFormat="1" x14ac:dyDescent="0.2">
      <c r="A91" s="2">
        <f t="shared" si="11"/>
        <v>6.1499999999999968</v>
      </c>
      <c r="B91" s="2" t="s">
        <v>25</v>
      </c>
      <c r="C91" s="2" t="s">
        <v>1</v>
      </c>
      <c r="D91" s="2">
        <v>82</v>
      </c>
      <c r="E91" s="2">
        <f>VLOOKUP(B91,'Listado de precios'!$A$5:$C$184,3,0)</f>
        <v>16918</v>
      </c>
      <c r="F91" s="2">
        <f t="shared" si="12"/>
        <v>1387276</v>
      </c>
    </row>
    <row r="92" spans="1:6" s="2" customFormat="1" x14ac:dyDescent="0.2">
      <c r="A92" s="2">
        <f t="shared" si="11"/>
        <v>6.1599999999999966</v>
      </c>
      <c r="B92" s="2" t="s">
        <v>34</v>
      </c>
      <c r="C92" s="2" t="s">
        <v>2</v>
      </c>
      <c r="D92" s="2">
        <v>2</v>
      </c>
      <c r="E92" s="2">
        <f>VLOOKUP(B92,'Listado de precios'!$A$5:$C$184,3,0)</f>
        <v>302568</v>
      </c>
      <c r="F92" s="2">
        <f t="shared" si="12"/>
        <v>605136</v>
      </c>
    </row>
    <row r="93" spans="1:6" s="2" customFormat="1" x14ac:dyDescent="0.2">
      <c r="A93" s="2">
        <f t="shared" si="11"/>
        <v>6.1699999999999964</v>
      </c>
      <c r="B93" s="2" t="s">
        <v>57</v>
      </c>
      <c r="C93" s="2" t="s">
        <v>2</v>
      </c>
      <c r="D93" s="2">
        <f>D92</f>
        <v>2</v>
      </c>
      <c r="E93" s="2">
        <f>VLOOKUP(B93,'Listado de precios'!$A$5:$C$184,3,0)</f>
        <v>16050</v>
      </c>
      <c r="F93" s="2">
        <f t="shared" si="12"/>
        <v>32100</v>
      </c>
    </row>
    <row r="94" spans="1:6" s="2" customFormat="1" x14ac:dyDescent="0.2">
      <c r="A94" s="2">
        <f t="shared" si="11"/>
        <v>6.1799999999999962</v>
      </c>
      <c r="B94" s="2" t="s">
        <v>154</v>
      </c>
      <c r="C94" s="2" t="s">
        <v>2</v>
      </c>
      <c r="D94" s="2">
        <v>1</v>
      </c>
      <c r="E94" s="2">
        <f>VLOOKUP(B94,'Listado de precios'!$A$5:$C$184,3,0)</f>
        <v>110000</v>
      </c>
      <c r="F94" s="2">
        <f t="shared" si="12"/>
        <v>110000</v>
      </c>
    </row>
    <row r="95" spans="1:6" s="2" customFormat="1" x14ac:dyDescent="0.2">
      <c r="A95" s="2">
        <f t="shared" si="11"/>
        <v>6.1899999999999959</v>
      </c>
      <c r="B95" s="2" t="s">
        <v>155</v>
      </c>
      <c r="C95" s="2" t="s">
        <v>60</v>
      </c>
      <c r="D95" s="2">
        <v>2</v>
      </c>
      <c r="E95" s="2">
        <f>VLOOKUP(B95,'Listado de precios'!$A$5:$C$184,3,0)</f>
        <v>320000</v>
      </c>
      <c r="F95" s="2">
        <f t="shared" si="12"/>
        <v>640000</v>
      </c>
    </row>
    <row r="96" spans="1:6" s="2" customFormat="1" x14ac:dyDescent="0.2">
      <c r="E96" s="2" t="s">
        <v>87</v>
      </c>
      <c r="F96" s="2">
        <f>SUM(F77:F95)</f>
        <v>5788574.1798</v>
      </c>
    </row>
    <row r="97" spans="1:6" s="2" customFormat="1" x14ac:dyDescent="0.2"/>
    <row r="98" spans="1:6" s="2" customFormat="1" x14ac:dyDescent="0.2">
      <c r="A98" s="2" t="s">
        <v>10</v>
      </c>
      <c r="B98" s="2" t="s">
        <v>97</v>
      </c>
    </row>
    <row r="99" spans="1:6" s="2" customFormat="1" x14ac:dyDescent="0.2">
      <c r="A99" s="2">
        <v>7</v>
      </c>
      <c r="B99" s="2" t="s">
        <v>15</v>
      </c>
    </row>
    <row r="100" spans="1:6" s="2" customFormat="1" x14ac:dyDescent="0.2">
      <c r="A100" s="2">
        <f t="shared" ref="A100:A127" si="13">A99+0.01</f>
        <v>7.01</v>
      </c>
      <c r="B100" s="2" t="s">
        <v>76</v>
      </c>
      <c r="C100" s="2" t="s">
        <v>2</v>
      </c>
      <c r="D100" s="2">
        <v>1</v>
      </c>
      <c r="E100" s="2">
        <f>VLOOKUP(B100,'Listado de precios'!$A$5:$C$184,3,0)</f>
        <v>522095.81640000001</v>
      </c>
      <c r="F100" s="2">
        <f>E100*D100</f>
        <v>522095.81640000001</v>
      </c>
    </row>
    <row r="101" spans="1:6" s="2" customFormat="1" x14ac:dyDescent="0.2">
      <c r="A101" s="2">
        <f t="shared" si="13"/>
        <v>7.02</v>
      </c>
      <c r="B101" s="2" t="s">
        <v>17</v>
      </c>
      <c r="C101" s="2" t="s">
        <v>2</v>
      </c>
      <c r="D101" s="2">
        <v>1</v>
      </c>
      <c r="E101" s="2">
        <f>VLOOKUP(B101,'Listado de precios'!$A$5:$C$184,3,0)</f>
        <v>180000</v>
      </c>
      <c r="F101" s="2">
        <f t="shared" ref="F101:F127" si="14">E101*D101</f>
        <v>180000</v>
      </c>
    </row>
    <row r="102" spans="1:6" s="2" customFormat="1" x14ac:dyDescent="0.2">
      <c r="A102" s="2">
        <f t="shared" si="13"/>
        <v>7.0299999999999994</v>
      </c>
      <c r="B102" s="2" t="s">
        <v>14</v>
      </c>
      <c r="C102" s="2" t="s">
        <v>2</v>
      </c>
      <c r="D102" s="2">
        <v>1</v>
      </c>
      <c r="E102" s="2">
        <f>VLOOKUP(B102,'Listado de precios'!$A$5:$C$184,3,0)</f>
        <v>65244.062700000002</v>
      </c>
      <c r="F102" s="2">
        <f t="shared" si="14"/>
        <v>65244.062700000002</v>
      </c>
    </row>
    <row r="103" spans="1:6" s="2" customFormat="1" x14ac:dyDescent="0.2">
      <c r="A103" s="2">
        <f t="shared" si="13"/>
        <v>7.0399999999999991</v>
      </c>
      <c r="B103" s="2" t="s">
        <v>165</v>
      </c>
      <c r="C103" s="2" t="s">
        <v>2</v>
      </c>
      <c r="D103" s="2">
        <v>1</v>
      </c>
      <c r="E103" s="2">
        <f>VLOOKUP(B103,'Listado de precios'!$A$5:$C$184,3,0)</f>
        <v>153900</v>
      </c>
      <c r="F103" s="2">
        <f t="shared" si="14"/>
        <v>153900</v>
      </c>
    </row>
    <row r="104" spans="1:6" s="2" customFormat="1" x14ac:dyDescent="0.2">
      <c r="A104" s="2">
        <f t="shared" si="13"/>
        <v>7.0499999999999989</v>
      </c>
      <c r="B104" s="2" t="s">
        <v>16</v>
      </c>
      <c r="C104" s="2" t="s">
        <v>2</v>
      </c>
      <c r="D104" s="2">
        <v>1</v>
      </c>
      <c r="E104" s="2">
        <f>VLOOKUP(B104,'Listado de precios'!$A$5:$C$184,3,0)</f>
        <v>235900</v>
      </c>
      <c r="F104" s="2">
        <f t="shared" si="14"/>
        <v>235900</v>
      </c>
    </row>
    <row r="105" spans="1:6" s="2" customFormat="1" x14ac:dyDescent="0.2">
      <c r="A105" s="2">
        <f t="shared" si="13"/>
        <v>7.0599999999999987</v>
      </c>
      <c r="B105" s="2" t="s">
        <v>66</v>
      </c>
      <c r="C105" s="2" t="s">
        <v>2</v>
      </c>
      <c r="D105" s="2">
        <v>4</v>
      </c>
      <c r="E105" s="2">
        <f>VLOOKUP(B105,'Listado de precios'!$A$5:$C$184,3,0)</f>
        <v>193474.98</v>
      </c>
      <c r="F105" s="2">
        <f t="shared" si="14"/>
        <v>773899.92</v>
      </c>
    </row>
    <row r="106" spans="1:6" s="2" customFormat="1" x14ac:dyDescent="0.2">
      <c r="A106" s="2">
        <f t="shared" si="13"/>
        <v>7.0699999999999985</v>
      </c>
      <c r="B106" s="2" t="s">
        <v>23</v>
      </c>
      <c r="C106" s="2" t="s">
        <v>1</v>
      </c>
      <c r="D106" s="2">
        <v>10</v>
      </c>
      <c r="E106" s="2">
        <f>VLOOKUP(B106,'Listado de precios'!$A$5:$C$184,3,0)</f>
        <v>4126</v>
      </c>
      <c r="F106" s="2">
        <f t="shared" si="14"/>
        <v>41260</v>
      </c>
    </row>
    <row r="107" spans="1:6" s="2" customFormat="1" x14ac:dyDescent="0.2">
      <c r="A107" s="2">
        <f t="shared" si="13"/>
        <v>7.0799999999999983</v>
      </c>
      <c r="B107" s="2" t="s">
        <v>81</v>
      </c>
      <c r="C107" s="2" t="s">
        <v>1</v>
      </c>
      <c r="D107" s="2">
        <v>2</v>
      </c>
      <c r="E107" s="2">
        <f>VLOOKUP(B107,'Listado de precios'!$A$5:$C$184,3,0)</f>
        <v>20711</v>
      </c>
      <c r="F107" s="2">
        <f t="shared" si="14"/>
        <v>41422</v>
      </c>
    </row>
    <row r="108" spans="1:6" s="2" customFormat="1" x14ac:dyDescent="0.2">
      <c r="A108" s="2">
        <f t="shared" si="13"/>
        <v>7.0899999999999981</v>
      </c>
      <c r="B108" s="2" t="s">
        <v>65</v>
      </c>
      <c r="C108" s="2" t="s">
        <v>2</v>
      </c>
      <c r="D108" s="2">
        <v>4</v>
      </c>
      <c r="E108" s="2">
        <f>VLOOKUP(B108,'Listado de precios'!$A$5:$C$184,3,0)</f>
        <v>383500</v>
      </c>
      <c r="F108" s="2">
        <f t="shared" si="14"/>
        <v>1534000</v>
      </c>
    </row>
    <row r="109" spans="1:6" s="2" customFormat="1" x14ac:dyDescent="0.2">
      <c r="A109" s="2">
        <f t="shared" si="13"/>
        <v>7.0999999999999979</v>
      </c>
      <c r="B109" s="2" t="s">
        <v>153</v>
      </c>
      <c r="C109" s="2" t="s">
        <v>2</v>
      </c>
      <c r="D109" s="2">
        <v>1</v>
      </c>
      <c r="E109" s="2">
        <f>VLOOKUP(B109,'Listado de precios'!$A$5:$C$184,3,0)</f>
        <v>54900</v>
      </c>
      <c r="F109" s="2">
        <f t="shared" si="14"/>
        <v>54900</v>
      </c>
    </row>
    <row r="110" spans="1:6" s="2" customFormat="1" ht="25.5" customHeight="1" x14ac:dyDescent="0.2">
      <c r="A110" s="2">
        <f t="shared" si="13"/>
        <v>7.1099999999999977</v>
      </c>
      <c r="B110" s="2" t="s">
        <v>72</v>
      </c>
      <c r="C110" s="2" t="s">
        <v>2</v>
      </c>
      <c r="D110" s="2">
        <v>1</v>
      </c>
      <c r="E110" s="2">
        <f>VLOOKUP(B110,'Listado de precios'!$A$5:$C$184,3,0)</f>
        <v>229984.4253</v>
      </c>
      <c r="F110" s="2">
        <f t="shared" si="14"/>
        <v>229984.4253</v>
      </c>
    </row>
    <row r="111" spans="1:6" s="2" customFormat="1" x14ac:dyDescent="0.2">
      <c r="A111" s="2">
        <f t="shared" si="13"/>
        <v>7.1199999999999974</v>
      </c>
      <c r="B111" s="2" t="s">
        <v>67</v>
      </c>
      <c r="C111" s="2" t="s">
        <v>2</v>
      </c>
      <c r="D111" s="2">
        <v>12</v>
      </c>
      <c r="E111" s="2">
        <f>VLOOKUP(B111,'Listado de precios'!$A$5:$C$184,3,0)</f>
        <v>6055.0502999999999</v>
      </c>
      <c r="F111" s="2">
        <f t="shared" si="14"/>
        <v>72660.603600000002</v>
      </c>
    </row>
    <row r="112" spans="1:6" s="2" customFormat="1" x14ac:dyDescent="0.2">
      <c r="A112" s="2">
        <f t="shared" si="13"/>
        <v>7.1299999999999972</v>
      </c>
      <c r="B112" s="2" t="s">
        <v>36</v>
      </c>
      <c r="C112" s="2" t="s">
        <v>2</v>
      </c>
      <c r="D112" s="2">
        <v>1</v>
      </c>
      <c r="E112" s="2">
        <f>VLOOKUP(B112,'Listado de precios'!$A$5:$C$184,3,0)</f>
        <v>2400.5229000000004</v>
      </c>
      <c r="F112" s="2">
        <f t="shared" si="14"/>
        <v>2400.5229000000004</v>
      </c>
    </row>
    <row r="113" spans="1:6" s="2" customFormat="1" x14ac:dyDescent="0.2">
      <c r="A113" s="2">
        <f t="shared" si="13"/>
        <v>7.139999999999997</v>
      </c>
      <c r="B113" s="2" t="s">
        <v>47</v>
      </c>
      <c r="C113" s="2" t="s">
        <v>2</v>
      </c>
      <c r="D113" s="2">
        <v>1</v>
      </c>
      <c r="E113" s="2">
        <f>VLOOKUP(B113,'Listado de precios'!$A$5:$C$184,3,0)</f>
        <v>635242.85100000002</v>
      </c>
      <c r="F113" s="2">
        <f t="shared" si="14"/>
        <v>635242.85100000002</v>
      </c>
    </row>
    <row r="114" spans="1:6" s="2" customFormat="1" x14ac:dyDescent="0.2">
      <c r="A114" s="2">
        <f t="shared" si="13"/>
        <v>7.1499999999999968</v>
      </c>
      <c r="B114" s="2" t="s">
        <v>7</v>
      </c>
      <c r="C114" s="2" t="s">
        <v>2</v>
      </c>
      <c r="D114" s="2">
        <v>6</v>
      </c>
      <c r="E114" s="2">
        <f>VLOOKUP(B114,'Listado de precios'!$A$5:$C$184,3,0)</f>
        <v>245820.7107</v>
      </c>
      <c r="F114" s="2">
        <f t="shared" si="14"/>
        <v>1474924.2642000001</v>
      </c>
    </row>
    <row r="115" spans="1:6" s="2" customFormat="1" x14ac:dyDescent="0.2">
      <c r="A115" s="2">
        <f t="shared" si="13"/>
        <v>7.1599999999999966</v>
      </c>
      <c r="B115" s="2" t="s">
        <v>39</v>
      </c>
      <c r="C115" s="2" t="s">
        <v>2</v>
      </c>
      <c r="D115" s="2">
        <v>1</v>
      </c>
      <c r="E115" s="2">
        <f>VLOOKUP(B115,'Listado de precios'!$A$5:$C$184,3,0)</f>
        <v>2400.5229000000004</v>
      </c>
      <c r="F115" s="2">
        <f t="shared" si="14"/>
        <v>2400.5229000000004</v>
      </c>
    </row>
    <row r="116" spans="1:6" s="2" customFormat="1" x14ac:dyDescent="0.2">
      <c r="A116" s="2">
        <f t="shared" si="13"/>
        <v>7.1699999999999964</v>
      </c>
      <c r="B116" s="2" t="s">
        <v>13</v>
      </c>
      <c r="C116" s="2" t="s">
        <v>2</v>
      </c>
      <c r="D116" s="2">
        <v>1</v>
      </c>
      <c r="E116" s="2">
        <f>VLOOKUP(B116,'Listado de precios'!$A$5:$C$184,3,0)</f>
        <v>198455.16930000004</v>
      </c>
      <c r="F116" s="2">
        <f t="shared" si="14"/>
        <v>198455.16930000004</v>
      </c>
    </row>
    <row r="117" spans="1:6" s="2" customFormat="1" x14ac:dyDescent="0.2">
      <c r="A117" s="2">
        <f t="shared" si="13"/>
        <v>7.1799999999999962</v>
      </c>
      <c r="B117" s="2" t="s">
        <v>45</v>
      </c>
      <c r="C117" s="2" t="s">
        <v>2</v>
      </c>
      <c r="D117" s="2">
        <v>2</v>
      </c>
      <c r="E117" s="2">
        <f>VLOOKUP(B117,'Listado de precios'!$A$5:$C$184,3,0)</f>
        <v>8885.5175999999992</v>
      </c>
      <c r="F117" s="2">
        <f t="shared" si="14"/>
        <v>17771.035199999998</v>
      </c>
    </row>
    <row r="118" spans="1:6" s="2" customFormat="1" x14ac:dyDescent="0.2">
      <c r="A118" s="2">
        <f t="shared" si="13"/>
        <v>7.1899999999999959</v>
      </c>
      <c r="B118" s="2" t="s">
        <v>44</v>
      </c>
      <c r="C118" s="2" t="s">
        <v>2</v>
      </c>
      <c r="D118" s="2">
        <v>1</v>
      </c>
      <c r="E118" s="2">
        <f>VLOOKUP(B118,'Listado de precios'!$A$5:$C$184,3,0)</f>
        <v>8455.5731999999989</v>
      </c>
      <c r="F118" s="2">
        <f t="shared" si="14"/>
        <v>8455.5731999999989</v>
      </c>
    </row>
    <row r="119" spans="1:6" s="2" customFormat="1" x14ac:dyDescent="0.2">
      <c r="A119" s="2">
        <f t="shared" si="13"/>
        <v>7.1999999999999957</v>
      </c>
      <c r="B119" s="2" t="s">
        <v>40</v>
      </c>
      <c r="C119" s="2" t="s">
        <v>2</v>
      </c>
      <c r="D119" s="2">
        <v>9</v>
      </c>
      <c r="E119" s="2">
        <f>VLOOKUP(B119,'Listado de precios'!$A$5:$C$184,3,0)</f>
        <v>4765.2171000000008</v>
      </c>
      <c r="F119" s="2">
        <f t="shared" si="14"/>
        <v>42886.953900000008</v>
      </c>
    </row>
    <row r="120" spans="1:6" s="2" customFormat="1" x14ac:dyDescent="0.2">
      <c r="A120" s="2">
        <f t="shared" si="13"/>
        <v>7.2099999999999955</v>
      </c>
      <c r="B120" s="2" t="s">
        <v>73</v>
      </c>
      <c r="C120" s="2" t="s">
        <v>2</v>
      </c>
      <c r="D120" s="2">
        <v>12</v>
      </c>
      <c r="E120" s="2">
        <f>VLOOKUP(B120,'Listado de precios'!$A$5:$C$184,3,0)</f>
        <v>11996</v>
      </c>
      <c r="F120" s="2">
        <f t="shared" si="14"/>
        <v>143952</v>
      </c>
    </row>
    <row r="121" spans="1:6" s="2" customFormat="1" x14ac:dyDescent="0.2">
      <c r="A121" s="2">
        <f t="shared" si="13"/>
        <v>7.2199999999999953</v>
      </c>
      <c r="B121" s="2" t="s">
        <v>20</v>
      </c>
      <c r="C121" s="2" t="s">
        <v>1</v>
      </c>
      <c r="D121" s="2">
        <v>8</v>
      </c>
      <c r="E121" s="2">
        <f>VLOOKUP(B121,'Listado de precios'!$A$5:$C$184,3,0)</f>
        <v>69389</v>
      </c>
      <c r="F121" s="2">
        <f t="shared" si="14"/>
        <v>555112</v>
      </c>
    </row>
    <row r="122" spans="1:6" s="2" customFormat="1" x14ac:dyDescent="0.2">
      <c r="A122" s="2">
        <f t="shared" si="13"/>
        <v>7.2299999999999951</v>
      </c>
      <c r="B122" s="2" t="s">
        <v>68</v>
      </c>
      <c r="C122" s="2" t="s">
        <v>2</v>
      </c>
      <c r="D122" s="2">
        <v>45</v>
      </c>
      <c r="E122" s="2">
        <f>VLOOKUP(B122,'Listado de precios'!$A$5:$C$184,3,0)</f>
        <v>18000</v>
      </c>
      <c r="F122" s="2">
        <f t="shared" si="14"/>
        <v>810000</v>
      </c>
    </row>
    <row r="123" spans="1:6" s="2" customFormat="1" x14ac:dyDescent="0.2">
      <c r="A123" s="2">
        <f t="shared" si="13"/>
        <v>7.2399999999999949</v>
      </c>
      <c r="B123" s="2" t="s">
        <v>18</v>
      </c>
      <c r="C123" s="2" t="s">
        <v>2</v>
      </c>
      <c r="D123" s="2">
        <v>1</v>
      </c>
      <c r="E123" s="2">
        <f>VLOOKUP(B123,'Listado de precios'!$A$5:$C$184,3,0)</f>
        <v>1056946.6500000001</v>
      </c>
      <c r="F123" s="2">
        <f t="shared" si="14"/>
        <v>1056946.6500000001</v>
      </c>
    </row>
    <row r="124" spans="1:6" s="2" customFormat="1" x14ac:dyDescent="0.2">
      <c r="A124" s="2">
        <f t="shared" si="13"/>
        <v>7.2499999999999947</v>
      </c>
      <c r="B124" s="2" t="s">
        <v>153</v>
      </c>
      <c r="C124" s="2" t="s">
        <v>2</v>
      </c>
      <c r="D124" s="2">
        <v>1</v>
      </c>
      <c r="E124" s="2">
        <f>VLOOKUP(B124,'Listado de precios'!$A$5:$C$184,3,0)</f>
        <v>54900</v>
      </c>
      <c r="F124" s="2">
        <f t="shared" si="14"/>
        <v>54900</v>
      </c>
    </row>
    <row r="125" spans="1:6" s="2" customFormat="1" x14ac:dyDescent="0.2">
      <c r="A125" s="2">
        <f t="shared" si="13"/>
        <v>7.2599999999999945</v>
      </c>
      <c r="B125" s="2" t="s">
        <v>19</v>
      </c>
      <c r="C125" s="2" t="s">
        <v>2</v>
      </c>
      <c r="D125" s="2">
        <v>1</v>
      </c>
      <c r="E125" s="2">
        <f>VLOOKUP(B125,'Listado de precios'!$A$5:$C$184,3,0)</f>
        <v>257966.63999999998</v>
      </c>
      <c r="F125" s="2">
        <f t="shared" si="14"/>
        <v>257966.63999999998</v>
      </c>
    </row>
    <row r="126" spans="1:6" s="2" customFormat="1" x14ac:dyDescent="0.2">
      <c r="A126" s="2">
        <f t="shared" si="13"/>
        <v>7.2699999999999942</v>
      </c>
      <c r="B126" s="2" t="s">
        <v>163</v>
      </c>
      <c r="C126" s="2" t="s">
        <v>2</v>
      </c>
      <c r="D126" s="2">
        <v>1</v>
      </c>
      <c r="E126" s="2">
        <f>VLOOKUP(B126,'Listado de precios'!$A$5:$C$184,3,0)</f>
        <v>250500</v>
      </c>
      <c r="F126" s="2">
        <f t="shared" si="14"/>
        <v>250500</v>
      </c>
    </row>
    <row r="127" spans="1:6" s="2" customFormat="1" x14ac:dyDescent="0.2">
      <c r="A127" s="2">
        <f t="shared" si="13"/>
        <v>7.279999999999994</v>
      </c>
      <c r="B127" s="2" t="s">
        <v>164</v>
      </c>
      <c r="C127" s="2" t="s">
        <v>2</v>
      </c>
      <c r="D127" s="2">
        <v>1</v>
      </c>
      <c r="E127" s="2">
        <f>VLOOKUP(B127,'Listado de precios'!$A$5:$C$184,3,0)</f>
        <v>30657</v>
      </c>
      <c r="F127" s="2">
        <f t="shared" si="14"/>
        <v>30657</v>
      </c>
    </row>
    <row r="128" spans="1:6" s="2" customFormat="1" x14ac:dyDescent="0.2">
      <c r="E128" s="2" t="s">
        <v>87</v>
      </c>
      <c r="F128" s="2">
        <f>SUM(F100:F127)</f>
        <v>9447838.0106000006</v>
      </c>
    </row>
    <row r="129" spans="1:6" s="2" customFormat="1" x14ac:dyDescent="0.2"/>
    <row r="130" spans="1:6" s="2" customFormat="1" x14ac:dyDescent="0.2">
      <c r="A130" s="2" t="s">
        <v>10</v>
      </c>
      <c r="B130" s="2" t="s">
        <v>100</v>
      </c>
    </row>
    <row r="131" spans="1:6" s="2" customFormat="1" x14ac:dyDescent="0.2">
      <c r="A131" s="2">
        <v>8</v>
      </c>
      <c r="B131" s="2" t="s">
        <v>15</v>
      </c>
    </row>
    <row r="132" spans="1:6" s="2" customFormat="1" x14ac:dyDescent="0.2">
      <c r="A132" s="2">
        <f t="shared" ref="A132:A141" si="15">A131+0.01</f>
        <v>8.01</v>
      </c>
      <c r="B132" s="2" t="s">
        <v>84</v>
      </c>
      <c r="C132" s="2" t="s">
        <v>1</v>
      </c>
      <c r="D132" s="2">
        <v>1626.84</v>
      </c>
      <c r="E132" s="2">
        <f>VLOOKUP(B132,'Listado de precios'!$A$5:$C$184,3,0)</f>
        <v>16830</v>
      </c>
      <c r="F132" s="2">
        <f t="shared" ref="F132:F141" si="16">D132*E132</f>
        <v>27379717.199999999</v>
      </c>
    </row>
    <row r="133" spans="1:6" s="2" customFormat="1" x14ac:dyDescent="0.2">
      <c r="A133" s="2">
        <f t="shared" si="15"/>
        <v>8.02</v>
      </c>
      <c r="B133" s="2" t="s">
        <v>133</v>
      </c>
      <c r="C133" s="2" t="s">
        <v>1</v>
      </c>
      <c r="D133" s="2">
        <f>D132</f>
        <v>1626.84</v>
      </c>
      <c r="E133" s="2">
        <f>VLOOKUP(B133,'Listado de precios'!$A$5:$C$184,3,0)</f>
        <v>6500</v>
      </c>
      <c r="F133" s="2">
        <f t="shared" si="16"/>
        <v>10574460</v>
      </c>
    </row>
    <row r="134" spans="1:6" s="2" customFormat="1" x14ac:dyDescent="0.2">
      <c r="A134" s="2">
        <f t="shared" si="15"/>
        <v>8.0299999999999994</v>
      </c>
      <c r="B134" s="2" t="s">
        <v>152</v>
      </c>
      <c r="C134" s="2" t="s">
        <v>1</v>
      </c>
      <c r="D134" s="2">
        <v>38</v>
      </c>
      <c r="E134" s="2">
        <f>VLOOKUP(B134,'Listado de precios'!$A$5:$C$184,3,0)</f>
        <v>3153.3</v>
      </c>
      <c r="F134" s="2">
        <f t="shared" si="16"/>
        <v>119825.40000000001</v>
      </c>
    </row>
    <row r="135" spans="1:6" s="2" customFormat="1" x14ac:dyDescent="0.2">
      <c r="A135" s="2">
        <f t="shared" si="15"/>
        <v>8.0399999999999991</v>
      </c>
      <c r="B135" s="2" t="s">
        <v>132</v>
      </c>
      <c r="C135" s="2" t="s">
        <v>1</v>
      </c>
      <c r="D135" s="2">
        <f>D134</f>
        <v>38</v>
      </c>
      <c r="E135" s="2">
        <f>VLOOKUP(B135,'Listado de precios'!$A$5:$C$184,3,0)</f>
        <v>2889</v>
      </c>
      <c r="F135" s="2">
        <f t="shared" si="16"/>
        <v>109782</v>
      </c>
    </row>
    <row r="136" spans="1:6" s="2" customFormat="1" x14ac:dyDescent="0.2">
      <c r="A136" s="2">
        <f t="shared" si="15"/>
        <v>8.0499999999999989</v>
      </c>
      <c r="B136" s="2" t="s">
        <v>34</v>
      </c>
      <c r="C136" s="2" t="s">
        <v>2</v>
      </c>
      <c r="D136" s="2">
        <v>6</v>
      </c>
      <c r="E136" s="2">
        <f>VLOOKUP(B136,'Listado de precios'!$A$5:$C$184,3,0)</f>
        <v>302568</v>
      </c>
      <c r="F136" s="2">
        <f t="shared" si="16"/>
        <v>1815408</v>
      </c>
    </row>
    <row r="137" spans="1:6" s="2" customFormat="1" x14ac:dyDescent="0.2">
      <c r="A137" s="2">
        <f t="shared" si="15"/>
        <v>8.0599999999999987</v>
      </c>
      <c r="B137" s="2" t="s">
        <v>57</v>
      </c>
      <c r="C137" s="2" t="s">
        <v>2</v>
      </c>
      <c r="D137" s="2">
        <f>D136</f>
        <v>6</v>
      </c>
      <c r="E137" s="2">
        <f>VLOOKUP(B137,'Listado de precios'!$A$5:$C$184,3,0)</f>
        <v>16050</v>
      </c>
      <c r="F137" s="2">
        <f t="shared" si="16"/>
        <v>96300</v>
      </c>
    </row>
    <row r="138" spans="1:6" s="2" customFormat="1" x14ac:dyDescent="0.2">
      <c r="A138" s="2">
        <f t="shared" si="15"/>
        <v>8.0699999999999985</v>
      </c>
      <c r="B138" s="2" t="s">
        <v>35</v>
      </c>
      <c r="C138" s="2" t="s">
        <v>2</v>
      </c>
      <c r="D138" s="2">
        <v>1</v>
      </c>
      <c r="E138" s="2">
        <f>VLOOKUP(B138,'Listado de precios'!$A$5:$C$184,3,0)</f>
        <v>378210</v>
      </c>
      <c r="F138" s="2">
        <f t="shared" si="16"/>
        <v>378210</v>
      </c>
    </row>
    <row r="139" spans="1:6" s="2" customFormat="1" x14ac:dyDescent="0.2">
      <c r="A139" s="2">
        <f t="shared" si="15"/>
        <v>8.0799999999999983</v>
      </c>
      <c r="B139" s="2" t="s">
        <v>58</v>
      </c>
      <c r="C139" s="2" t="s">
        <v>2</v>
      </c>
      <c r="D139" s="2">
        <f>D138</f>
        <v>1</v>
      </c>
      <c r="E139" s="2">
        <f>VLOOKUP(B139,'Listado de precios'!$A$5:$C$184,3,0)</f>
        <v>40881</v>
      </c>
      <c r="F139" s="2">
        <f t="shared" si="16"/>
        <v>40881</v>
      </c>
    </row>
    <row r="140" spans="1:6" s="2" customFormat="1" x14ac:dyDescent="0.2">
      <c r="A140" s="2">
        <f t="shared" si="15"/>
        <v>8.0899999999999981</v>
      </c>
      <c r="B140" s="2" t="s">
        <v>37</v>
      </c>
      <c r="C140" s="2" t="s">
        <v>38</v>
      </c>
      <c r="D140" s="2">
        <f>0.00339*100</f>
        <v>0.33899999999999997</v>
      </c>
      <c r="E140" s="2">
        <f>VLOOKUP(B140,'Listado de precios'!$A$5:$C$184,3,0)</f>
        <v>56900</v>
      </c>
      <c r="F140" s="2">
        <f t="shared" si="16"/>
        <v>19289.099999999999</v>
      </c>
    </row>
    <row r="141" spans="1:6" s="2" customFormat="1" x14ac:dyDescent="0.2">
      <c r="A141" s="2">
        <f t="shared" si="15"/>
        <v>8.0999999999999979</v>
      </c>
      <c r="B141" s="2" t="s">
        <v>53</v>
      </c>
      <c r="C141" s="2" t="s">
        <v>2</v>
      </c>
      <c r="D141" s="2">
        <f>0.01*100</f>
        <v>1</v>
      </c>
      <c r="E141" s="2">
        <f>VLOOKUP(B141,'Listado de precios'!$A$5:$C$184,3,0)</f>
        <v>27900</v>
      </c>
      <c r="F141" s="2">
        <f t="shared" si="16"/>
        <v>27900</v>
      </c>
    </row>
    <row r="142" spans="1:6" s="2" customFormat="1" x14ac:dyDescent="0.2">
      <c r="E142" s="2" t="s">
        <v>87</v>
      </c>
      <c r="F142" s="2">
        <f>SUM(F132:F141)</f>
        <v>40561772.700000003</v>
      </c>
    </row>
    <row r="143" spans="1:6" s="2" customFormat="1" x14ac:dyDescent="0.2"/>
    <row r="144" spans="1:6" s="2" customFormat="1" x14ac:dyDescent="0.2">
      <c r="A144" s="2" t="s">
        <v>10</v>
      </c>
      <c r="B144" s="2" t="s">
        <v>102</v>
      </c>
    </row>
    <row r="145" spans="1:6" s="2" customFormat="1" x14ac:dyDescent="0.2">
      <c r="A145" s="2">
        <v>9</v>
      </c>
      <c r="B145" s="2" t="s">
        <v>15</v>
      </c>
    </row>
    <row r="146" spans="1:6" s="2" customFormat="1" x14ac:dyDescent="0.2">
      <c r="A146" s="2">
        <f t="shared" ref="A146:A168" si="17">A145+0.01</f>
        <v>9.01</v>
      </c>
      <c r="B146" s="2" t="s">
        <v>150</v>
      </c>
      <c r="C146" s="2" t="s">
        <v>1</v>
      </c>
      <c r="D146" s="2">
        <v>29.6</v>
      </c>
      <c r="E146" s="2">
        <f>VLOOKUP(B146,'Listado de precios'!$A$5:$C$184,3,0)</f>
        <v>880</v>
      </c>
      <c r="F146" s="2">
        <f>D146*E146</f>
        <v>26048</v>
      </c>
    </row>
    <row r="147" spans="1:6" s="2" customFormat="1" x14ac:dyDescent="0.2">
      <c r="A147" s="2">
        <f t="shared" si="17"/>
        <v>9.02</v>
      </c>
      <c r="B147" s="2" t="s">
        <v>127</v>
      </c>
      <c r="C147" s="2" t="s">
        <v>1</v>
      </c>
      <c r="D147" s="2">
        <v>30</v>
      </c>
      <c r="E147" s="2">
        <f>VLOOKUP(B147,'Listado de precios'!$A$5:$C$184,3,0)</f>
        <v>4333</v>
      </c>
      <c r="F147" s="2">
        <f t="shared" ref="F147:F168" si="18">D147*E147</f>
        <v>129990</v>
      </c>
    </row>
    <row r="148" spans="1:6" s="2" customFormat="1" x14ac:dyDescent="0.2">
      <c r="A148" s="2">
        <f t="shared" si="17"/>
        <v>9.0299999999999994</v>
      </c>
      <c r="B148" s="2" t="s">
        <v>32</v>
      </c>
      <c r="C148" s="2" t="s">
        <v>2</v>
      </c>
      <c r="D148" s="2">
        <v>1</v>
      </c>
      <c r="E148" s="2">
        <f>VLOOKUP(B148,'Listado de precios'!$A$5:$C$184,3,0)</f>
        <v>31887.542999999998</v>
      </c>
      <c r="F148" s="2">
        <f t="shared" si="18"/>
        <v>31887.542999999998</v>
      </c>
    </row>
    <row r="149" spans="1:6" s="2" customFormat="1" x14ac:dyDescent="0.2">
      <c r="A149" s="2">
        <f t="shared" si="17"/>
        <v>9.0399999999999991</v>
      </c>
      <c r="B149" s="2" t="s">
        <v>61</v>
      </c>
      <c r="C149" s="2" t="s">
        <v>2</v>
      </c>
      <c r="D149" s="2">
        <v>1</v>
      </c>
      <c r="E149" s="2">
        <f>VLOOKUP(B149,'Listado de precios'!$A$5:$C$184,3,0)</f>
        <v>19260</v>
      </c>
      <c r="F149" s="2">
        <f t="shared" si="18"/>
        <v>19260</v>
      </c>
    </row>
    <row r="150" spans="1:6" s="2" customFormat="1" x14ac:dyDescent="0.2">
      <c r="A150" s="2">
        <f t="shared" si="17"/>
        <v>9.0499999999999989</v>
      </c>
      <c r="B150" s="2" t="s">
        <v>24</v>
      </c>
      <c r="C150" s="2" t="s">
        <v>1</v>
      </c>
      <c r="D150" s="2">
        <v>43</v>
      </c>
      <c r="E150" s="2">
        <f>VLOOKUP(B150,'Listado de precios'!$A$5:$C$184,3,0)</f>
        <v>1800</v>
      </c>
      <c r="F150" s="2">
        <f t="shared" si="18"/>
        <v>77400</v>
      </c>
    </row>
    <row r="151" spans="1:6" s="2" customFormat="1" x14ac:dyDescent="0.2">
      <c r="A151" s="2">
        <f t="shared" si="17"/>
        <v>9.0599999999999987</v>
      </c>
      <c r="B151" s="2" t="s">
        <v>166</v>
      </c>
      <c r="C151" s="2" t="s">
        <v>2</v>
      </c>
      <c r="D151" s="2">
        <f>D150</f>
        <v>43</v>
      </c>
      <c r="E151" s="2">
        <f>VLOOKUP(B151,'Listado de precios'!$A$5:$C$184,3,0)</f>
        <v>800</v>
      </c>
      <c r="F151" s="2">
        <f t="shared" si="18"/>
        <v>34400</v>
      </c>
    </row>
    <row r="152" spans="1:6" s="2" customFormat="1" x14ac:dyDescent="0.2">
      <c r="A152" s="2">
        <f t="shared" si="17"/>
        <v>9.0699999999999985</v>
      </c>
      <c r="B152" s="2" t="s">
        <v>70</v>
      </c>
      <c r="C152" s="2" t="s">
        <v>2</v>
      </c>
      <c r="D152" s="2">
        <v>1</v>
      </c>
      <c r="E152" s="2">
        <f>VLOOKUP(B152,'Listado de precios'!$A$5:$C$184,3,0)</f>
        <v>9200</v>
      </c>
      <c r="F152" s="2">
        <f t="shared" si="18"/>
        <v>9200</v>
      </c>
    </row>
    <row r="153" spans="1:6" s="2" customFormat="1" x14ac:dyDescent="0.2">
      <c r="A153" s="2">
        <f t="shared" si="17"/>
        <v>9.0799999999999983</v>
      </c>
      <c r="B153" s="2" t="s">
        <v>156</v>
      </c>
      <c r="C153" s="2" t="s">
        <v>2</v>
      </c>
      <c r="D153" s="2">
        <v>1</v>
      </c>
      <c r="E153" s="2">
        <f>VLOOKUP(B153,'Listado de precios'!$A$5:$C$184,3,0)</f>
        <v>40165.08</v>
      </c>
      <c r="F153" s="2">
        <f t="shared" si="18"/>
        <v>40165.08</v>
      </c>
    </row>
    <row r="154" spans="1:6" s="2" customFormat="1" x14ac:dyDescent="0.2">
      <c r="A154" s="2">
        <f t="shared" si="17"/>
        <v>9.0899999999999981</v>
      </c>
      <c r="B154" s="2" t="s">
        <v>167</v>
      </c>
      <c r="C154" s="2" t="s">
        <v>1</v>
      </c>
      <c r="D154" s="2">
        <v>34</v>
      </c>
      <c r="E154" s="2">
        <f>VLOOKUP(B154,'Listado de precios'!$A$5:$C$184,3,0)</f>
        <v>1329.56</v>
      </c>
      <c r="F154" s="2">
        <f t="shared" si="18"/>
        <v>45205.04</v>
      </c>
    </row>
    <row r="155" spans="1:6" s="2" customFormat="1" x14ac:dyDescent="0.2">
      <c r="A155" s="2">
        <f t="shared" si="17"/>
        <v>9.0999999999999979</v>
      </c>
      <c r="B155" s="2" t="s">
        <v>85</v>
      </c>
      <c r="C155" s="2" t="s">
        <v>2</v>
      </c>
      <c r="D155" s="2">
        <v>1</v>
      </c>
      <c r="E155" s="2">
        <f>VLOOKUP(B155,'Listado de precios'!$A$5:$C$184,3,0)</f>
        <v>2316.6666666666665</v>
      </c>
      <c r="F155" s="2">
        <f t="shared" si="18"/>
        <v>2316.6666666666665</v>
      </c>
    </row>
    <row r="156" spans="1:6" s="2" customFormat="1" x14ac:dyDescent="0.2">
      <c r="A156" s="2">
        <f t="shared" si="17"/>
        <v>9.1099999999999977</v>
      </c>
      <c r="B156" s="2" t="s">
        <v>41</v>
      </c>
      <c r="C156" s="2" t="s">
        <v>2</v>
      </c>
      <c r="D156" s="2">
        <v>2</v>
      </c>
      <c r="E156" s="2">
        <f>VLOOKUP(B156,'Listado de precios'!$A$5:$C$184,3,0)</f>
        <v>1100</v>
      </c>
      <c r="F156" s="2">
        <f t="shared" si="18"/>
        <v>2200</v>
      </c>
    </row>
    <row r="157" spans="1:6" s="2" customFormat="1" x14ac:dyDescent="0.2">
      <c r="A157" s="2">
        <f t="shared" si="17"/>
        <v>9.1199999999999974</v>
      </c>
      <c r="B157" s="2" t="s">
        <v>69</v>
      </c>
      <c r="C157" s="2" t="s">
        <v>2</v>
      </c>
      <c r="D157" s="2">
        <v>2</v>
      </c>
      <c r="E157" s="2">
        <f>VLOOKUP(B157,'Listado de precios'!$A$5:$C$184,3,0)</f>
        <v>4400</v>
      </c>
      <c r="F157" s="2">
        <f t="shared" si="18"/>
        <v>8800</v>
      </c>
    </row>
    <row r="158" spans="1:6" s="2" customFormat="1" x14ac:dyDescent="0.2">
      <c r="A158" s="2">
        <f t="shared" si="17"/>
        <v>9.1299999999999972</v>
      </c>
      <c r="B158" s="2" t="s">
        <v>62</v>
      </c>
      <c r="C158" s="2" t="s">
        <v>2</v>
      </c>
      <c r="D158" s="2">
        <f>D157</f>
        <v>2</v>
      </c>
      <c r="E158" s="2">
        <f>VLOOKUP(B158,'Listado de precios'!$A$5:$C$184,3,0)</f>
        <v>12840</v>
      </c>
      <c r="F158" s="2">
        <f t="shared" si="18"/>
        <v>25680</v>
      </c>
    </row>
    <row r="159" spans="1:6" s="2" customFormat="1" x14ac:dyDescent="0.2">
      <c r="A159" s="2">
        <f t="shared" si="17"/>
        <v>9.139999999999997</v>
      </c>
      <c r="B159" s="2" t="s">
        <v>168</v>
      </c>
      <c r="C159" s="2" t="s">
        <v>1</v>
      </c>
      <c r="D159" s="2">
        <v>4</v>
      </c>
      <c r="E159" s="2">
        <f>VLOOKUP(B159,'Listado de precios'!$A$5:$C$184,3,0)</f>
        <v>1329.56</v>
      </c>
      <c r="F159" s="2">
        <f t="shared" si="18"/>
        <v>5318.24</v>
      </c>
    </row>
    <row r="160" spans="1:6" s="2" customFormat="1" x14ac:dyDescent="0.2">
      <c r="A160" s="2">
        <f t="shared" si="17"/>
        <v>9.1499999999999968</v>
      </c>
      <c r="B160" s="2" t="s">
        <v>71</v>
      </c>
      <c r="C160" s="2" t="s">
        <v>2</v>
      </c>
      <c r="D160" s="2">
        <v>2</v>
      </c>
      <c r="E160" s="2">
        <f>VLOOKUP(B160,'Listado de precios'!$A$5:$C$184,3,0)</f>
        <v>15000</v>
      </c>
      <c r="F160" s="2">
        <f t="shared" si="18"/>
        <v>30000</v>
      </c>
    </row>
    <row r="161" spans="1:6" s="2" customFormat="1" x14ac:dyDescent="0.2">
      <c r="A161" s="2">
        <f t="shared" si="17"/>
        <v>9.1599999999999966</v>
      </c>
      <c r="B161" s="2" t="s">
        <v>64</v>
      </c>
      <c r="C161" s="2" t="s">
        <v>2</v>
      </c>
      <c r="D161" s="2">
        <f>D160</f>
        <v>2</v>
      </c>
      <c r="E161" s="2">
        <f>VLOOKUP(B161,'Listado de precios'!$A$5:$C$184,3,0)</f>
        <v>12840</v>
      </c>
      <c r="F161" s="2">
        <f t="shared" si="18"/>
        <v>25680</v>
      </c>
    </row>
    <row r="162" spans="1:6" s="2" customFormat="1" x14ac:dyDescent="0.2">
      <c r="A162" s="2">
        <f t="shared" si="17"/>
        <v>9.1699999999999964</v>
      </c>
      <c r="B162" s="2" t="s">
        <v>28</v>
      </c>
      <c r="C162" s="2" t="s">
        <v>1</v>
      </c>
      <c r="D162" s="2">
        <v>4</v>
      </c>
      <c r="E162" s="2">
        <f>VLOOKUP(B162,'Listado de precios'!$A$5:$C$184,3,0)</f>
        <v>938.71194000000003</v>
      </c>
      <c r="F162" s="2">
        <f t="shared" si="18"/>
        <v>3754.8477600000001</v>
      </c>
    </row>
    <row r="163" spans="1:6" s="2" customFormat="1" x14ac:dyDescent="0.2">
      <c r="A163" s="2">
        <f t="shared" si="17"/>
        <v>9.1799999999999962</v>
      </c>
      <c r="B163" s="2" t="s">
        <v>42</v>
      </c>
      <c r="C163" s="2" t="s">
        <v>2</v>
      </c>
      <c r="D163" s="2">
        <v>2</v>
      </c>
      <c r="E163" s="2">
        <f>VLOOKUP(B163,'Listado de precios'!$A$5:$C$184,3,0)</f>
        <v>895.71749999999997</v>
      </c>
      <c r="F163" s="2">
        <f t="shared" si="18"/>
        <v>1791.4349999999999</v>
      </c>
    </row>
    <row r="164" spans="1:6" s="2" customFormat="1" x14ac:dyDescent="0.2">
      <c r="A164" s="2">
        <f t="shared" si="17"/>
        <v>9.1899999999999959</v>
      </c>
      <c r="B164" s="2" t="s">
        <v>29</v>
      </c>
      <c r="C164" s="2" t="s">
        <v>2</v>
      </c>
      <c r="D164" s="2">
        <v>3</v>
      </c>
      <c r="E164" s="2">
        <f>VLOOKUP(B164,'Listado de precios'!$A$5:$C$184,3,0)</f>
        <v>842</v>
      </c>
      <c r="F164" s="2">
        <f t="shared" si="18"/>
        <v>2526</v>
      </c>
    </row>
    <row r="165" spans="1:6" s="2" customFormat="1" x14ac:dyDescent="0.2">
      <c r="A165" s="2">
        <f t="shared" si="17"/>
        <v>9.1999999999999957</v>
      </c>
      <c r="B165" s="2" t="s">
        <v>37</v>
      </c>
      <c r="C165" s="2" t="s">
        <v>38</v>
      </c>
      <c r="D165" s="2">
        <v>0.01</v>
      </c>
      <c r="E165" s="2">
        <f>VLOOKUP(B165,'Listado de precios'!$A$5:$C$184,3,0)</f>
        <v>56900</v>
      </c>
      <c r="F165" s="2">
        <f t="shared" si="18"/>
        <v>569</v>
      </c>
    </row>
    <row r="166" spans="1:6" s="2" customFormat="1" x14ac:dyDescent="0.2">
      <c r="A166" s="2">
        <f t="shared" si="17"/>
        <v>9.2099999999999955</v>
      </c>
      <c r="B166" s="2" t="s">
        <v>53</v>
      </c>
      <c r="C166" s="2" t="s">
        <v>2</v>
      </c>
      <c r="D166" s="2">
        <v>0.01</v>
      </c>
      <c r="E166" s="2">
        <f>VLOOKUP(B166,'Listado de precios'!$A$5:$C$184,3,0)</f>
        <v>27900</v>
      </c>
      <c r="F166" s="2">
        <f t="shared" si="18"/>
        <v>279</v>
      </c>
    </row>
    <row r="167" spans="1:6" s="2" customFormat="1" x14ac:dyDescent="0.2">
      <c r="A167" s="2">
        <f t="shared" si="17"/>
        <v>9.2199999999999953</v>
      </c>
      <c r="B167" s="2" t="s">
        <v>146</v>
      </c>
      <c r="C167" s="2" t="s">
        <v>2</v>
      </c>
      <c r="D167" s="2">
        <v>1</v>
      </c>
      <c r="E167" s="2">
        <f>VLOOKUP(B167,'Listado de precios'!$A$5:$C$184,3,0)</f>
        <v>10000</v>
      </c>
      <c r="F167" s="2">
        <f t="shared" si="18"/>
        <v>10000</v>
      </c>
    </row>
    <row r="168" spans="1:6" s="2" customFormat="1" x14ac:dyDescent="0.2">
      <c r="A168" s="2">
        <f t="shared" si="17"/>
        <v>9.2299999999999951</v>
      </c>
      <c r="B168" s="2" t="s">
        <v>147</v>
      </c>
      <c r="C168" s="2" t="s">
        <v>2</v>
      </c>
      <c r="D168" s="2">
        <v>1</v>
      </c>
      <c r="E168" s="2">
        <f>VLOOKUP(B168,'Listado de precios'!$A$5:$C$184,3,0)</f>
        <v>6000</v>
      </c>
      <c r="F168" s="2">
        <f t="shared" si="18"/>
        <v>6000</v>
      </c>
    </row>
    <row r="169" spans="1:6" s="2" customFormat="1" x14ac:dyDescent="0.2">
      <c r="E169" s="2" t="s">
        <v>87</v>
      </c>
      <c r="F169" s="2">
        <f>SUM(F146:F168)</f>
        <v>538470.85242666665</v>
      </c>
    </row>
  </sheetData>
  <conditionalFormatting sqref="A1:XFD1048576">
    <cfRule type="notContainsBlanks" dxfId="67" priority="1">
      <formula>LEN(TRIM(A1))&gt;0</formula>
    </cfRule>
    <cfRule type="containsBlanks" dxfId="66" priority="2">
      <formula>LEN(TRIM(A1))=0</formula>
    </cfRule>
  </conditionalFormatting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4"/>
  <sheetViews>
    <sheetView zoomScale="60" zoomScaleNormal="60" workbookViewId="0">
      <selection sqref="A1:B2"/>
    </sheetView>
  </sheetViews>
  <sheetFormatPr baseColWidth="10" defaultColWidth="11.42578125" defaultRowHeight="12.75" x14ac:dyDescent="0.2"/>
  <cols>
    <col min="1" max="1" width="12.28515625" style="2" bestFit="1" customWidth="1"/>
    <col min="2" max="2" width="87.7109375" style="2" customWidth="1"/>
    <col min="3" max="3" width="11.140625" style="2" customWidth="1"/>
    <col min="4" max="4" width="14.140625" style="2" customWidth="1"/>
    <col min="5" max="5" width="22" style="2" customWidth="1"/>
    <col min="6" max="6" width="18" style="2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224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5" si="1">E6*D6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D15" s="2">
        <v>1</v>
      </c>
      <c r="E15" s="2">
        <f>VLOOKUP(B15,'Listado de precios'!$A$5:$C$184,3,0)</f>
        <v>10000</v>
      </c>
      <c r="F15" s="2">
        <f t="shared" si="1"/>
        <v>10000</v>
      </c>
    </row>
    <row r="16" spans="1:6" x14ac:dyDescent="0.2">
      <c r="E16" s="2" t="s">
        <v>87</v>
      </c>
      <c r="F16" s="2">
        <f>SUM(F6:F15)</f>
        <v>52052.987000000001</v>
      </c>
    </row>
    <row r="18" spans="1:6" x14ac:dyDescent="0.2">
      <c r="A18" s="2" t="s">
        <v>10</v>
      </c>
      <c r="B18" s="2" t="s">
        <v>136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66030.293160000001</v>
      </c>
    </row>
    <row r="33" spans="1:6" x14ac:dyDescent="0.2">
      <c r="A33" s="2" t="s">
        <v>10</v>
      </c>
      <c r="B33" s="2" t="s">
        <v>145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 t="shared" ref="A35:A41" si="4"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 t="shared" ref="F35:F41" si="5">D35*E35</f>
        <v>192.89100000000002</v>
      </c>
    </row>
    <row r="36" spans="1:6" x14ac:dyDescent="0.2">
      <c r="A36" s="2">
        <f t="shared" si="4"/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5"/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8</v>
      </c>
      <c r="E37" s="2">
        <f>VLOOKUP(B37,'Listado de precios'!$A$5:$C$184,3,0)</f>
        <v>880</v>
      </c>
      <c r="F37" s="2">
        <f t="shared" si="5"/>
        <v>7040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f>D37</f>
        <v>8</v>
      </c>
      <c r="E38" s="2">
        <f>VLOOKUP(B38,'Listado de precios'!$A$5:$C$184,3,0)</f>
        <v>2167</v>
      </c>
      <c r="F38" s="2">
        <f t="shared" si="5"/>
        <v>17336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177</v>
      </c>
      <c r="C40" s="2" t="s">
        <v>2</v>
      </c>
      <c r="D40" s="2">
        <v>1</v>
      </c>
      <c r="E40" s="2">
        <f>VLOOKUP(B40,'Listado de precios'!$A$5:$C$184,3,0)</f>
        <v>1550</v>
      </c>
      <c r="F40" s="2">
        <f t="shared" si="5"/>
        <v>1550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40227.891000000003</v>
      </c>
    </row>
    <row r="44" spans="1:6" x14ac:dyDescent="0.2">
      <c r="A44" s="2" t="s">
        <v>10</v>
      </c>
      <c r="B44" s="2" t="s">
        <v>223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v>3.01</v>
      </c>
      <c r="B46" s="2" t="s">
        <v>37</v>
      </c>
      <c r="C46" s="2" t="s">
        <v>38</v>
      </c>
      <c r="D46" s="2">
        <v>3.3900000000000002E-3</v>
      </c>
      <c r="E46" s="2">
        <f>VLOOKUP(B46,'Listado de precios'!$A$5:$C$184,3,0)</f>
        <v>56900</v>
      </c>
      <c r="F46" s="2">
        <f t="shared" ref="F46:F52" si="6">D46*E46</f>
        <v>192.89100000000002</v>
      </c>
    </row>
    <row r="47" spans="1:6" x14ac:dyDescent="0.2">
      <c r="A47" s="2">
        <v>3.0199999999999996</v>
      </c>
      <c r="B47" s="2" t="s">
        <v>53</v>
      </c>
      <c r="C47" s="2" t="s">
        <v>2</v>
      </c>
      <c r="D47" s="2">
        <v>0.01</v>
      </c>
      <c r="E47" s="2">
        <f>VLOOKUP(B47,'Listado de precios'!$A$5:$C$184,3,0)</f>
        <v>27900</v>
      </c>
      <c r="F47" s="2">
        <f t="shared" si="6"/>
        <v>279</v>
      </c>
    </row>
    <row r="48" spans="1:6" x14ac:dyDescent="0.2">
      <c r="A48" s="2">
        <v>3.0299999999999994</v>
      </c>
      <c r="B48" s="2" t="s">
        <v>150</v>
      </c>
      <c r="C48" s="2" t="s">
        <v>1</v>
      </c>
      <c r="D48" s="2">
        <v>2</v>
      </c>
      <c r="E48" s="2">
        <f>VLOOKUP(B48,'Listado de precios'!$A$5:$C$184,3,0)</f>
        <v>880</v>
      </c>
      <c r="F48" s="2">
        <f t="shared" si="6"/>
        <v>1760</v>
      </c>
    </row>
    <row r="49" spans="1:6" x14ac:dyDescent="0.2">
      <c r="A49" s="2">
        <v>3.0399999999999991</v>
      </c>
      <c r="B49" s="2" t="s">
        <v>131</v>
      </c>
      <c r="C49" s="2" t="s">
        <v>1</v>
      </c>
      <c r="D49" s="2">
        <f>D48</f>
        <v>2</v>
      </c>
      <c r="E49" s="2">
        <f>VLOOKUP(B49,'Listado de precios'!$A$5:$C$184,3,0)</f>
        <v>2167</v>
      </c>
      <c r="F49" s="2">
        <f t="shared" si="6"/>
        <v>4334</v>
      </c>
    </row>
    <row r="50" spans="1:6" x14ac:dyDescent="0.2">
      <c r="A50" s="2">
        <v>3.0499999999999989</v>
      </c>
      <c r="B50" s="2" t="s">
        <v>74</v>
      </c>
      <c r="C50" s="2" t="s">
        <v>75</v>
      </c>
      <c r="D50" s="2">
        <v>1</v>
      </c>
      <c r="E50" s="2">
        <f>VLOOKUP(B50,'Listado de precios'!$A$5:$C$184,3,0)</f>
        <v>4200</v>
      </c>
      <c r="F50" s="2">
        <f t="shared" si="6"/>
        <v>4200</v>
      </c>
    </row>
    <row r="51" spans="1:6" x14ac:dyDescent="0.2">
      <c r="A51" s="2">
        <v>3.0599999999999987</v>
      </c>
      <c r="B51" s="2" t="s">
        <v>177</v>
      </c>
      <c r="C51" s="2" t="s">
        <v>2</v>
      </c>
      <c r="D51" s="2">
        <v>1</v>
      </c>
      <c r="E51" s="2">
        <f>VLOOKUP(B51,'Listado de precios'!$A$5:$C$184,3,0)</f>
        <v>1550</v>
      </c>
      <c r="F51" s="2">
        <f t="shared" si="6"/>
        <v>1550</v>
      </c>
    </row>
    <row r="52" spans="1:6" x14ac:dyDescent="0.2">
      <c r="A52" s="2">
        <v>3.0699999999999985</v>
      </c>
      <c r="B52" s="2" t="s">
        <v>63</v>
      </c>
      <c r="C52" s="2" t="s">
        <v>2</v>
      </c>
      <c r="D52" s="2">
        <v>1</v>
      </c>
      <c r="E52" s="2">
        <f>VLOOKUP(B52,'Listado de precios'!$A$5:$C$184,3,0)</f>
        <v>9630</v>
      </c>
      <c r="F52" s="2">
        <f t="shared" si="6"/>
        <v>9630</v>
      </c>
    </row>
    <row r="53" spans="1:6" x14ac:dyDescent="0.2">
      <c r="E53" s="2" t="s">
        <v>87</v>
      </c>
      <c r="F53" s="2">
        <f>SUM(F46:F52)</f>
        <v>21945.891</v>
      </c>
    </row>
    <row r="55" spans="1:6" x14ac:dyDescent="0.2">
      <c r="A55" s="2" t="s">
        <v>10</v>
      </c>
      <c r="B55" s="2" t="s">
        <v>222</v>
      </c>
    </row>
    <row r="56" spans="1:6" x14ac:dyDescent="0.2">
      <c r="A56" s="2">
        <v>4</v>
      </c>
      <c r="B56" s="2" t="s">
        <v>15</v>
      </c>
    </row>
    <row r="57" spans="1:6" x14ac:dyDescent="0.2">
      <c r="A57" s="2">
        <f t="shared" ref="A57:A66" si="7">A56+0.01</f>
        <v>4.01</v>
      </c>
      <c r="B57" s="2" t="s">
        <v>37</v>
      </c>
      <c r="C57" s="2" t="s">
        <v>38</v>
      </c>
      <c r="D57" s="2">
        <v>3.3900000000000002E-3</v>
      </c>
      <c r="E57" s="2">
        <f>VLOOKUP(B57,'Listado de precios'!$A$5:$C$184,3,0)</f>
        <v>56900</v>
      </c>
      <c r="F57" s="2">
        <f t="shared" ref="F57:F66" si="8">E57*D57</f>
        <v>192.89100000000002</v>
      </c>
    </row>
    <row r="58" spans="1:6" x14ac:dyDescent="0.2">
      <c r="A58" s="2">
        <f t="shared" si="7"/>
        <v>4.0199999999999996</v>
      </c>
      <c r="B58" s="2" t="s">
        <v>53</v>
      </c>
      <c r="C58" s="2" t="s">
        <v>2</v>
      </c>
      <c r="D58" s="2">
        <v>0.01</v>
      </c>
      <c r="E58" s="2">
        <f>VLOOKUP(B58,'Listado de precios'!$A$5:$C$184,3,0)</f>
        <v>27900</v>
      </c>
      <c r="F58" s="2">
        <f t="shared" si="8"/>
        <v>279</v>
      </c>
    </row>
    <row r="59" spans="1:6" x14ac:dyDescent="0.2">
      <c r="A59" s="2">
        <f t="shared" si="7"/>
        <v>4.0299999999999994</v>
      </c>
      <c r="B59" s="2" t="s">
        <v>150</v>
      </c>
      <c r="C59" s="2" t="s">
        <v>1</v>
      </c>
      <c r="D59" s="2">
        <v>5</v>
      </c>
      <c r="E59" s="2">
        <f>VLOOKUP(B59,'Listado de precios'!$A$5:$C$184,3,0)</f>
        <v>880</v>
      </c>
      <c r="F59" s="2">
        <f t="shared" si="8"/>
        <v>4400</v>
      </c>
    </row>
    <row r="60" spans="1:6" x14ac:dyDescent="0.2">
      <c r="A60" s="2">
        <f t="shared" si="7"/>
        <v>4.0399999999999991</v>
      </c>
      <c r="B60" s="2" t="s">
        <v>131</v>
      </c>
      <c r="C60" s="2" t="s">
        <v>1</v>
      </c>
      <c r="D60" s="2">
        <f>D59</f>
        <v>5</v>
      </c>
      <c r="E60" s="2">
        <f>VLOOKUP(B60,'Listado de precios'!$A$5:$C$184,3,0)</f>
        <v>2167</v>
      </c>
      <c r="F60" s="2">
        <f t="shared" si="8"/>
        <v>10835</v>
      </c>
    </row>
    <row r="61" spans="1:6" x14ac:dyDescent="0.2">
      <c r="A61" s="2">
        <f t="shared" si="7"/>
        <v>4.0499999999999989</v>
      </c>
      <c r="B61" s="2" t="s">
        <v>69</v>
      </c>
      <c r="C61" s="2" t="s">
        <v>2</v>
      </c>
      <c r="D61" s="2">
        <v>1</v>
      </c>
      <c r="E61" s="2">
        <f>VLOOKUP(B61,'Listado de precios'!$A$5:$C$184,3,0)</f>
        <v>4400</v>
      </c>
      <c r="F61" s="2">
        <f t="shared" si="8"/>
        <v>4400</v>
      </c>
    </row>
    <row r="62" spans="1:6" x14ac:dyDescent="0.2">
      <c r="A62" s="2">
        <f t="shared" si="7"/>
        <v>4.0599999999999987</v>
      </c>
      <c r="B62" s="2" t="s">
        <v>177</v>
      </c>
      <c r="C62" s="2" t="s">
        <v>2</v>
      </c>
      <c r="D62" s="2">
        <v>1</v>
      </c>
      <c r="E62" s="2">
        <f>VLOOKUP(B62,'Listado de precios'!$A$5:$C$184,3,0)</f>
        <v>1550</v>
      </c>
      <c r="F62" s="2">
        <f t="shared" si="8"/>
        <v>1550</v>
      </c>
    </row>
    <row r="63" spans="1:6" x14ac:dyDescent="0.2">
      <c r="A63" s="2">
        <f t="shared" si="7"/>
        <v>4.0699999999999985</v>
      </c>
      <c r="B63" s="2" t="s">
        <v>41</v>
      </c>
      <c r="C63" s="2" t="s">
        <v>2</v>
      </c>
      <c r="D63" s="2">
        <v>1</v>
      </c>
      <c r="E63" s="2">
        <f>VLOOKUP(B63,'Listado de precios'!$A$5:$C$184,3,0)</f>
        <v>1100</v>
      </c>
      <c r="F63" s="2">
        <f t="shared" si="8"/>
        <v>1100</v>
      </c>
    </row>
    <row r="64" spans="1:6" x14ac:dyDescent="0.2">
      <c r="A64" s="2">
        <f t="shared" si="7"/>
        <v>4.0799999999999983</v>
      </c>
      <c r="B64" s="2" t="s">
        <v>22</v>
      </c>
      <c r="C64" s="2" t="s">
        <v>1</v>
      </c>
      <c r="D64" s="2">
        <f>D59+1</f>
        <v>6</v>
      </c>
      <c r="E64" s="2">
        <f>VLOOKUP(B64,'Listado de precios'!$A$5:$C$184,3,0)</f>
        <v>1076.0159999999998</v>
      </c>
      <c r="F64" s="2">
        <f t="shared" si="8"/>
        <v>6456.0959999999995</v>
      </c>
    </row>
    <row r="65" spans="1:6" x14ac:dyDescent="0.2">
      <c r="A65" s="2">
        <f t="shared" si="7"/>
        <v>4.0899999999999981</v>
      </c>
      <c r="B65" s="2" t="s">
        <v>62</v>
      </c>
      <c r="C65" s="2" t="s">
        <v>2</v>
      </c>
      <c r="D65" s="2">
        <v>1</v>
      </c>
      <c r="E65" s="2">
        <f>VLOOKUP(B65,'Listado de precios'!$A$5:$C$184,3,0)</f>
        <v>12840</v>
      </c>
      <c r="F65" s="2">
        <f t="shared" si="8"/>
        <v>12840</v>
      </c>
    </row>
    <row r="66" spans="1:6" x14ac:dyDescent="0.2">
      <c r="A66" s="2">
        <f t="shared" si="7"/>
        <v>4.0999999999999979</v>
      </c>
      <c r="B66" s="2" t="s">
        <v>146</v>
      </c>
      <c r="D66" s="2">
        <v>1</v>
      </c>
      <c r="E66" s="2">
        <f>VLOOKUP(B66,'Listado de precios'!$A$5:$C$184,3,0)</f>
        <v>10000</v>
      </c>
      <c r="F66" s="2">
        <f t="shared" si="8"/>
        <v>10000</v>
      </c>
    </row>
    <row r="67" spans="1:6" x14ac:dyDescent="0.2">
      <c r="E67" s="2" t="s">
        <v>87</v>
      </c>
      <c r="F67" s="2">
        <f>SUM(F57:F66)</f>
        <v>52052.987000000001</v>
      </c>
    </row>
    <row r="69" spans="1:6" x14ac:dyDescent="0.2">
      <c r="A69" s="2" t="s">
        <v>10</v>
      </c>
      <c r="B69" s="2" t="s">
        <v>141</v>
      </c>
    </row>
    <row r="70" spans="1:6" x14ac:dyDescent="0.2">
      <c r="A70" s="2">
        <v>5</v>
      </c>
      <c r="B70" s="2" t="s">
        <v>15</v>
      </c>
    </row>
    <row r="71" spans="1:6" x14ac:dyDescent="0.2">
      <c r="A71" s="2">
        <f t="shared" ref="A71:A80" si="9">A70+0.01</f>
        <v>5.01</v>
      </c>
      <c r="B71" s="2" t="s">
        <v>37</v>
      </c>
      <c r="C71" s="2" t="s">
        <v>38</v>
      </c>
      <c r="D71" s="2">
        <v>3.3900000000000002E-3</v>
      </c>
      <c r="E71" s="2">
        <f>VLOOKUP(B71,'Listado de precios'!$A$5:$C$184,3,0)</f>
        <v>56900</v>
      </c>
      <c r="F71" s="2">
        <f t="shared" ref="F71:F79" si="10">D71*E71</f>
        <v>192.89100000000002</v>
      </c>
    </row>
    <row r="72" spans="1:6" x14ac:dyDescent="0.2">
      <c r="A72" s="2">
        <f t="shared" si="9"/>
        <v>5.0199999999999996</v>
      </c>
      <c r="B72" s="2" t="s">
        <v>53</v>
      </c>
      <c r="C72" s="2" t="s">
        <v>2</v>
      </c>
      <c r="D72" s="2">
        <v>0.01</v>
      </c>
      <c r="E72" s="2">
        <f>VLOOKUP(B72,'Listado de precios'!$A$5:$C$184,3,0)</f>
        <v>27900</v>
      </c>
      <c r="F72" s="2">
        <f t="shared" si="10"/>
        <v>279</v>
      </c>
    </row>
    <row r="73" spans="1:6" x14ac:dyDescent="0.2">
      <c r="A73" s="2">
        <f t="shared" si="9"/>
        <v>5.0299999999999994</v>
      </c>
      <c r="B73" s="2" t="s">
        <v>150</v>
      </c>
      <c r="C73" s="2" t="s">
        <v>1</v>
      </c>
      <c r="D73" s="2">
        <v>7</v>
      </c>
      <c r="E73" s="2">
        <f>VLOOKUP(B73,'Listado de precios'!$A$5:$C$184,3,0)</f>
        <v>880</v>
      </c>
      <c r="F73" s="2">
        <f t="shared" si="10"/>
        <v>6160</v>
      </c>
    </row>
    <row r="74" spans="1:6" x14ac:dyDescent="0.2">
      <c r="A74" s="2">
        <f t="shared" si="9"/>
        <v>5.0399999999999991</v>
      </c>
      <c r="B74" s="2" t="s">
        <v>131</v>
      </c>
      <c r="C74" s="2" t="s">
        <v>1</v>
      </c>
      <c r="D74" s="2">
        <f>D73</f>
        <v>7</v>
      </c>
      <c r="E74" s="2">
        <f>VLOOKUP(B74,'Listado de precios'!$A$5:$C$184,3,0)</f>
        <v>2167</v>
      </c>
      <c r="F74" s="2">
        <f t="shared" si="10"/>
        <v>15169</v>
      </c>
    </row>
    <row r="75" spans="1:6" x14ac:dyDescent="0.2">
      <c r="A75" s="2">
        <f t="shared" si="9"/>
        <v>5.0499999999999989</v>
      </c>
      <c r="B75" s="2" t="s">
        <v>71</v>
      </c>
      <c r="C75" s="2" t="s">
        <v>2</v>
      </c>
      <c r="D75" s="2">
        <v>1</v>
      </c>
      <c r="E75" s="2">
        <f>VLOOKUP(B75,'Listado de precios'!$A$5:$C$184,3,0)</f>
        <v>15000</v>
      </c>
      <c r="F75" s="2">
        <f t="shared" si="10"/>
        <v>15000</v>
      </c>
    </row>
    <row r="76" spans="1:6" x14ac:dyDescent="0.2">
      <c r="A76" s="2">
        <f t="shared" si="9"/>
        <v>5.0599999999999987</v>
      </c>
      <c r="B76" s="2" t="s">
        <v>177</v>
      </c>
      <c r="C76" s="2" t="s">
        <v>2</v>
      </c>
      <c r="D76" s="2">
        <v>1</v>
      </c>
      <c r="E76" s="2">
        <f>VLOOKUP(B76,'Listado de precios'!$A$5:$C$184,3,0)</f>
        <v>1550</v>
      </c>
      <c r="F76" s="2">
        <f t="shared" si="10"/>
        <v>1550</v>
      </c>
    </row>
    <row r="77" spans="1:6" x14ac:dyDescent="0.2">
      <c r="A77" s="2">
        <f t="shared" si="9"/>
        <v>5.0699999999999985</v>
      </c>
      <c r="B77" s="2" t="s">
        <v>28</v>
      </c>
      <c r="C77" s="2" t="s">
        <v>1</v>
      </c>
      <c r="D77" s="2">
        <v>14</v>
      </c>
      <c r="E77" s="2">
        <f>VLOOKUP(B77,'Listado de precios'!$A$5:$C$184,3,0)</f>
        <v>938.71194000000003</v>
      </c>
      <c r="F77" s="2">
        <f t="shared" si="10"/>
        <v>13141.96716</v>
      </c>
    </row>
    <row r="78" spans="1:6" x14ac:dyDescent="0.2">
      <c r="A78" s="2">
        <f t="shared" si="9"/>
        <v>5.0799999999999983</v>
      </c>
      <c r="B78" s="2" t="s">
        <v>42</v>
      </c>
      <c r="C78" s="2" t="s">
        <v>2</v>
      </c>
      <c r="D78" s="2">
        <v>2</v>
      </c>
      <c r="E78" s="2">
        <f>VLOOKUP(B78,'Listado de precios'!$A$5:$C$184,3,0)</f>
        <v>895.71749999999997</v>
      </c>
      <c r="F78" s="2">
        <f t="shared" si="10"/>
        <v>1791.4349999999999</v>
      </c>
    </row>
    <row r="79" spans="1:6" x14ac:dyDescent="0.2">
      <c r="A79" s="2">
        <f t="shared" si="9"/>
        <v>5.0899999999999981</v>
      </c>
      <c r="B79" s="2" t="s">
        <v>64</v>
      </c>
      <c r="C79" s="2" t="s">
        <v>2</v>
      </c>
      <c r="D79" s="2">
        <v>1</v>
      </c>
      <c r="E79" s="2">
        <f>VLOOKUP(B79,'Listado de precios'!$A$5:$C$184,3,0)</f>
        <v>12840</v>
      </c>
      <c r="F79" s="2">
        <f t="shared" si="10"/>
        <v>12840</v>
      </c>
    </row>
    <row r="80" spans="1:6" x14ac:dyDescent="0.2">
      <c r="A80" s="2">
        <f t="shared" si="9"/>
        <v>5.0999999999999979</v>
      </c>
      <c r="B80" s="2" t="s">
        <v>147</v>
      </c>
      <c r="C80" s="2" t="s">
        <v>2</v>
      </c>
      <c r="D80" s="2">
        <v>1</v>
      </c>
      <c r="E80" s="2">
        <f>VLOOKUP(B80,'Listado de precios'!$A$5:$C$184,3,0)</f>
        <v>6000</v>
      </c>
      <c r="F80" s="2">
        <f>E80*D80</f>
        <v>6000</v>
      </c>
    </row>
    <row r="81" spans="1:6" x14ac:dyDescent="0.2">
      <c r="E81" s="2" t="s">
        <v>87</v>
      </c>
      <c r="F81" s="2">
        <f>SUM(F71:F80)</f>
        <v>72124.293160000001</v>
      </c>
    </row>
    <row r="83" spans="1:6" x14ac:dyDescent="0.2">
      <c r="A83" s="2" t="s">
        <v>10</v>
      </c>
      <c r="B83" s="2" t="s">
        <v>142</v>
      </c>
    </row>
    <row r="84" spans="1:6" x14ac:dyDescent="0.2">
      <c r="A84" s="2">
        <v>6</v>
      </c>
      <c r="B84" s="2" t="s">
        <v>15</v>
      </c>
    </row>
    <row r="85" spans="1:6" x14ac:dyDescent="0.2">
      <c r="A85" s="2">
        <f t="shared" ref="A85:A91" si="11">A84+0.01</f>
        <v>6.01</v>
      </c>
      <c r="B85" s="2" t="s">
        <v>37</v>
      </c>
      <c r="C85" s="2" t="s">
        <v>38</v>
      </c>
      <c r="D85" s="2">
        <v>3.3900000000000002E-3</v>
      </c>
      <c r="E85" s="2">
        <f>VLOOKUP(B85,'Listado de precios'!$A$5:$C$184,3,0)</f>
        <v>56900</v>
      </c>
      <c r="F85" s="2">
        <f t="shared" ref="F85:F91" si="12">D85*E85</f>
        <v>192.89100000000002</v>
      </c>
    </row>
    <row r="86" spans="1:6" x14ac:dyDescent="0.2">
      <c r="A86" s="2">
        <f t="shared" si="11"/>
        <v>6.02</v>
      </c>
      <c r="B86" s="2" t="s">
        <v>53</v>
      </c>
      <c r="C86" s="2" t="s">
        <v>2</v>
      </c>
      <c r="D86" s="2">
        <v>0.01</v>
      </c>
      <c r="E86" s="2">
        <f>VLOOKUP(B86,'Listado de precios'!$A$5:$C$184,3,0)</f>
        <v>27900</v>
      </c>
      <c r="F86" s="2">
        <f t="shared" si="12"/>
        <v>279</v>
      </c>
    </row>
    <row r="87" spans="1:6" x14ac:dyDescent="0.2">
      <c r="A87" s="2">
        <f t="shared" si="11"/>
        <v>6.0299999999999994</v>
      </c>
      <c r="B87" s="2" t="s">
        <v>150</v>
      </c>
      <c r="C87" s="2" t="s">
        <v>1</v>
      </c>
      <c r="D87" s="2">
        <v>8</v>
      </c>
      <c r="E87" s="2">
        <f>VLOOKUP(B87,'Listado de precios'!$A$5:$C$184,3,0)</f>
        <v>880</v>
      </c>
      <c r="F87" s="2">
        <f t="shared" si="12"/>
        <v>7040</v>
      </c>
    </row>
    <row r="88" spans="1:6" x14ac:dyDescent="0.2">
      <c r="A88" s="2">
        <f t="shared" si="11"/>
        <v>6.0399999999999991</v>
      </c>
      <c r="B88" s="2" t="s">
        <v>131</v>
      </c>
      <c r="C88" s="2" t="s">
        <v>1</v>
      </c>
      <c r="D88" s="2">
        <f>D87</f>
        <v>8</v>
      </c>
      <c r="E88" s="2">
        <f>VLOOKUP(B88,'Listado de precios'!$A$5:$C$184,3,0)</f>
        <v>2167</v>
      </c>
      <c r="F88" s="2">
        <f t="shared" si="12"/>
        <v>17336</v>
      </c>
    </row>
    <row r="89" spans="1:6" x14ac:dyDescent="0.2">
      <c r="A89" s="2">
        <f t="shared" si="11"/>
        <v>6.0499999999999989</v>
      </c>
      <c r="B89" s="2" t="s">
        <v>74</v>
      </c>
      <c r="C89" s="2" t="s">
        <v>75</v>
      </c>
      <c r="D89" s="2">
        <v>1</v>
      </c>
      <c r="E89" s="2">
        <f>VLOOKUP(B89,'Listado de precios'!$A$5:$C$184,3,0)</f>
        <v>4200</v>
      </c>
      <c r="F89" s="2">
        <f t="shared" si="12"/>
        <v>4200</v>
      </c>
    </row>
    <row r="90" spans="1:6" x14ac:dyDescent="0.2">
      <c r="A90" s="2">
        <f t="shared" si="11"/>
        <v>6.0599999999999987</v>
      </c>
      <c r="B90" s="2" t="s">
        <v>177</v>
      </c>
      <c r="C90" s="2" t="s">
        <v>2</v>
      </c>
      <c r="D90" s="2">
        <v>1</v>
      </c>
      <c r="E90" s="2">
        <f>VLOOKUP(B90,'Listado de precios'!$A$5:$C$184,3,0)</f>
        <v>1550</v>
      </c>
      <c r="F90" s="2">
        <f t="shared" si="12"/>
        <v>1550</v>
      </c>
    </row>
    <row r="91" spans="1:6" x14ac:dyDescent="0.2">
      <c r="A91" s="2">
        <f t="shared" si="11"/>
        <v>6.0699999999999985</v>
      </c>
      <c r="B91" s="2" t="s">
        <v>63</v>
      </c>
      <c r="C91" s="2" t="s">
        <v>2</v>
      </c>
      <c r="D91" s="2">
        <v>1</v>
      </c>
      <c r="E91" s="2">
        <f>VLOOKUP(B91,'Listado de precios'!$A$5:$C$184,3,0)</f>
        <v>9630</v>
      </c>
      <c r="F91" s="2">
        <f t="shared" si="12"/>
        <v>9630</v>
      </c>
    </row>
    <row r="92" spans="1:6" x14ac:dyDescent="0.2">
      <c r="E92" s="2" t="s">
        <v>87</v>
      </c>
      <c r="F92" s="2">
        <f>SUM(F85:F91)</f>
        <v>40227.891000000003</v>
      </c>
    </row>
    <row r="94" spans="1:6" x14ac:dyDescent="0.2">
      <c r="A94" s="2" t="s">
        <v>10</v>
      </c>
      <c r="B94" s="2" t="s">
        <v>143</v>
      </c>
    </row>
    <row r="95" spans="1:6" x14ac:dyDescent="0.2">
      <c r="A95" s="2">
        <v>7</v>
      </c>
      <c r="B95" s="2" t="s">
        <v>15</v>
      </c>
    </row>
    <row r="96" spans="1:6" x14ac:dyDescent="0.2">
      <c r="A96" s="2">
        <f t="shared" ref="A96:A108" si="13">A95+0.01</f>
        <v>7.01</v>
      </c>
      <c r="B96" s="2" t="s">
        <v>32</v>
      </c>
      <c r="C96" s="2" t="s">
        <v>2</v>
      </c>
      <c r="D96" s="2">
        <v>1</v>
      </c>
      <c r="E96" s="2">
        <f>VLOOKUP(B96,'Listado de precios'!$A$5:$C$184,3,0)</f>
        <v>31887.542999999998</v>
      </c>
      <c r="F96" s="2">
        <f t="shared" ref="F96:F108" si="14">D96*E96</f>
        <v>31887.542999999998</v>
      </c>
    </row>
    <row r="97" spans="1:6" x14ac:dyDescent="0.2">
      <c r="A97" s="2">
        <f t="shared" si="13"/>
        <v>7.02</v>
      </c>
      <c r="B97" s="2" t="s">
        <v>79</v>
      </c>
      <c r="C97" s="2" t="s">
        <v>1</v>
      </c>
      <c r="D97" s="2">
        <v>6.7</v>
      </c>
      <c r="E97" s="2">
        <f>VLOOKUP(B97,'Listado de precios'!$A$5:$C$184,3,0)</f>
        <v>4659</v>
      </c>
      <c r="F97" s="2">
        <f t="shared" si="14"/>
        <v>31215.3</v>
      </c>
    </row>
    <row r="98" spans="1:6" x14ac:dyDescent="0.2">
      <c r="A98" s="2">
        <f t="shared" si="13"/>
        <v>7.0299999999999994</v>
      </c>
      <c r="B98" s="2" t="s">
        <v>129</v>
      </c>
      <c r="C98" s="2" t="s">
        <v>1</v>
      </c>
      <c r="D98" s="2">
        <f>D97</f>
        <v>6.7</v>
      </c>
      <c r="E98" s="2">
        <f>VLOOKUP(B98,'Listado de precios'!$A$5:$C$184,3,0)</f>
        <v>2167</v>
      </c>
      <c r="F98" s="2">
        <f t="shared" si="14"/>
        <v>14518.9</v>
      </c>
    </row>
    <row r="99" spans="1:6" x14ac:dyDescent="0.2">
      <c r="A99" s="2">
        <f t="shared" si="13"/>
        <v>7.0399999999999991</v>
      </c>
      <c r="B99" s="2" t="s">
        <v>52</v>
      </c>
      <c r="C99" s="2" t="s">
        <v>2</v>
      </c>
      <c r="D99" s="2">
        <v>7</v>
      </c>
      <c r="E99" s="2">
        <f>VLOOKUP(B99,'Listado de precios'!$A$5:$C$184,3,0)</f>
        <v>165</v>
      </c>
      <c r="F99" s="2">
        <f t="shared" si="14"/>
        <v>1155</v>
      </c>
    </row>
    <row r="100" spans="1:6" x14ac:dyDescent="0.2">
      <c r="A100" s="2">
        <f t="shared" si="13"/>
        <v>7.0499999999999989</v>
      </c>
      <c r="B100" s="2" t="s">
        <v>0</v>
      </c>
      <c r="C100" s="2" t="s">
        <v>1</v>
      </c>
      <c r="D100" s="2">
        <v>2.9</v>
      </c>
      <c r="E100" s="2">
        <f>VLOOKUP(B100,'Listado de precios'!$A$5:$C$184,3,0)</f>
        <v>600</v>
      </c>
      <c r="F100" s="2">
        <f t="shared" si="14"/>
        <v>1740</v>
      </c>
    </row>
    <row r="101" spans="1:6" x14ac:dyDescent="0.2">
      <c r="A101" s="2">
        <f t="shared" si="13"/>
        <v>7.0599999999999987</v>
      </c>
      <c r="B101" s="2" t="s">
        <v>85</v>
      </c>
      <c r="C101" s="2" t="s">
        <v>2</v>
      </c>
      <c r="D101" s="2">
        <v>1</v>
      </c>
      <c r="E101" s="2">
        <f>VLOOKUP(B101,'Listado de precios'!$A$5:$C$184,3,0)</f>
        <v>2316.6666666666665</v>
      </c>
      <c r="F101" s="2">
        <f t="shared" si="14"/>
        <v>2316.6666666666665</v>
      </c>
    </row>
    <row r="102" spans="1:6" x14ac:dyDescent="0.2">
      <c r="A102" s="2">
        <f t="shared" si="13"/>
        <v>7.0699999999999985</v>
      </c>
      <c r="B102" s="2" t="s">
        <v>41</v>
      </c>
      <c r="C102" s="2" t="s">
        <v>2</v>
      </c>
      <c r="D102" s="2">
        <v>2</v>
      </c>
      <c r="E102" s="2">
        <f>VLOOKUP(B102,'Listado de precios'!$A$5:$C$184,3,0)</f>
        <v>1100</v>
      </c>
      <c r="F102" s="2">
        <f t="shared" si="14"/>
        <v>2200</v>
      </c>
    </row>
    <row r="103" spans="1:6" x14ac:dyDescent="0.2">
      <c r="A103" s="2">
        <f t="shared" si="13"/>
        <v>7.0799999999999983</v>
      </c>
      <c r="B103" s="2" t="s">
        <v>194</v>
      </c>
      <c r="C103" s="2" t="s">
        <v>1</v>
      </c>
      <c r="D103" s="2">
        <v>100</v>
      </c>
      <c r="E103" s="2">
        <f>VLOOKUP(B103,'Listado de precios'!$A$5:$C$184,3,0)</f>
        <v>1900</v>
      </c>
      <c r="F103" s="2">
        <f t="shared" si="14"/>
        <v>190000</v>
      </c>
    </row>
    <row r="104" spans="1:6" x14ac:dyDescent="0.2">
      <c r="A104" s="2">
        <f t="shared" si="13"/>
        <v>7.0899999999999981</v>
      </c>
      <c r="B104" s="2" t="s">
        <v>181</v>
      </c>
      <c r="C104" s="2" t="s">
        <v>202</v>
      </c>
      <c r="D104" s="2">
        <f>D103</f>
        <v>100</v>
      </c>
      <c r="E104" s="2">
        <f>VLOOKUP(B104,'Listado de precios'!$A$5:$C$184,3,0)</f>
        <v>400</v>
      </c>
      <c r="F104" s="2">
        <f t="shared" si="14"/>
        <v>40000</v>
      </c>
    </row>
    <row r="105" spans="1:6" x14ac:dyDescent="0.2">
      <c r="A105" s="2">
        <f t="shared" si="13"/>
        <v>7.0999999999999979</v>
      </c>
      <c r="B105" s="2" t="s">
        <v>178</v>
      </c>
      <c r="C105" s="2" t="s">
        <v>2</v>
      </c>
      <c r="D105" s="2">
        <f>D106</f>
        <v>2</v>
      </c>
      <c r="E105" s="2">
        <f>VLOOKUP(B105,'Listado de precios'!$A$5:$C$184,3,0)</f>
        <v>6000</v>
      </c>
      <c r="F105" s="2">
        <f t="shared" si="14"/>
        <v>12000</v>
      </c>
    </row>
    <row r="106" spans="1:6" x14ac:dyDescent="0.2">
      <c r="A106" s="2">
        <f t="shared" si="13"/>
        <v>7.1099999999999977</v>
      </c>
      <c r="B106" s="2" t="s">
        <v>179</v>
      </c>
      <c r="C106" s="2" t="s">
        <v>2</v>
      </c>
      <c r="D106" s="2">
        <v>2</v>
      </c>
      <c r="E106" s="2">
        <f>VLOOKUP(B106,'Listado de precios'!$A$5:$C$184,3,0)</f>
        <v>21850</v>
      </c>
      <c r="F106" s="2">
        <f t="shared" si="14"/>
        <v>43700</v>
      </c>
    </row>
    <row r="107" spans="1:6" x14ac:dyDescent="0.2">
      <c r="A107" s="2">
        <f t="shared" si="13"/>
        <v>7.1199999999999974</v>
      </c>
      <c r="B107" s="2" t="s">
        <v>180</v>
      </c>
      <c r="C107" s="2" t="s">
        <v>2</v>
      </c>
      <c r="D107" s="2">
        <v>1</v>
      </c>
      <c r="E107" s="2">
        <f>VLOOKUP(B107,'Listado de precios'!$A$5:$C$184,3,0)</f>
        <v>28000</v>
      </c>
      <c r="F107" s="2">
        <f t="shared" si="14"/>
        <v>28000</v>
      </c>
    </row>
    <row r="108" spans="1:6" x14ac:dyDescent="0.2">
      <c r="A108" s="2">
        <f t="shared" si="13"/>
        <v>7.1299999999999972</v>
      </c>
      <c r="B108" s="2" t="s">
        <v>61</v>
      </c>
      <c r="C108" s="2" t="s">
        <v>2</v>
      </c>
      <c r="D108" s="2">
        <v>1</v>
      </c>
      <c r="E108" s="2">
        <f>VLOOKUP(B108,'Listado de precios'!$A$5:$C$184,3,0)</f>
        <v>19260</v>
      </c>
      <c r="F108" s="2">
        <f t="shared" si="14"/>
        <v>19260</v>
      </c>
    </row>
    <row r="109" spans="1:6" x14ac:dyDescent="0.2">
      <c r="E109" s="2" t="s">
        <v>87</v>
      </c>
      <c r="F109" s="2">
        <f>SUM(F96:F108)</f>
        <v>417993.40966666664</v>
      </c>
    </row>
    <row r="111" spans="1:6" x14ac:dyDescent="0.2">
      <c r="A111" s="2" t="s">
        <v>10</v>
      </c>
      <c r="B111" s="2" t="s">
        <v>106</v>
      </c>
    </row>
    <row r="112" spans="1:6" x14ac:dyDescent="0.2">
      <c r="A112" s="2">
        <v>8</v>
      </c>
      <c r="B112" s="2" t="s">
        <v>15</v>
      </c>
    </row>
    <row r="113" spans="1:6" x14ac:dyDescent="0.2">
      <c r="A113" s="2">
        <f t="shared" ref="A113:A124" si="15">A112+0.01</f>
        <v>8.01</v>
      </c>
      <c r="B113" s="2" t="s">
        <v>48</v>
      </c>
      <c r="C113" s="2" t="s">
        <v>2</v>
      </c>
      <c r="D113" s="2">
        <v>1</v>
      </c>
      <c r="E113" s="2">
        <f>VLOOKUP(B113,'Listado de precios'!$A$5:$C$184,3,0)</f>
        <v>710655</v>
      </c>
      <c r="F113" s="2">
        <f t="shared" ref="F113:F124" si="16">E113*D113</f>
        <v>710655</v>
      </c>
    </row>
    <row r="114" spans="1:6" x14ac:dyDescent="0.2">
      <c r="A114" s="2">
        <f t="shared" si="15"/>
        <v>8.02</v>
      </c>
      <c r="B114" s="2" t="s">
        <v>160</v>
      </c>
      <c r="C114" s="2" t="s">
        <v>1</v>
      </c>
      <c r="D114" s="2">
        <v>4</v>
      </c>
      <c r="E114" s="2">
        <f>VLOOKUP(B114,'Listado de precios'!$A$5:$C$184,3,0)</f>
        <v>10065</v>
      </c>
      <c r="F114" s="2">
        <f t="shared" si="16"/>
        <v>40260</v>
      </c>
    </row>
    <row r="115" spans="1:6" x14ac:dyDescent="0.2">
      <c r="A115" s="2">
        <f t="shared" si="15"/>
        <v>8.0299999999999994</v>
      </c>
      <c r="B115" s="2" t="s">
        <v>77</v>
      </c>
      <c r="C115" s="2" t="s">
        <v>1</v>
      </c>
      <c r="D115" s="2">
        <v>43</v>
      </c>
      <c r="E115" s="2">
        <f>VLOOKUP(B115,'Listado de precios'!$A$5:$C$184,3,0)</f>
        <v>9946</v>
      </c>
      <c r="F115" s="2">
        <f t="shared" si="16"/>
        <v>427678</v>
      </c>
    </row>
    <row r="116" spans="1:6" x14ac:dyDescent="0.2">
      <c r="A116" s="2">
        <f t="shared" si="15"/>
        <v>8.0399999999999991</v>
      </c>
      <c r="B116" s="2" t="s">
        <v>161</v>
      </c>
      <c r="C116" s="2" t="s">
        <v>1</v>
      </c>
      <c r="D116" s="2">
        <f>D114</f>
        <v>4</v>
      </c>
      <c r="E116" s="2">
        <f>VLOOKUP(B116,'Listado de precios'!$A$5:$C$184,3,0)</f>
        <v>2167</v>
      </c>
      <c r="F116" s="2">
        <f t="shared" si="16"/>
        <v>8668</v>
      </c>
    </row>
    <row r="117" spans="1:6" x14ac:dyDescent="0.2">
      <c r="A117" s="2">
        <f t="shared" si="15"/>
        <v>8.0499999999999989</v>
      </c>
      <c r="B117" s="2" t="s">
        <v>127</v>
      </c>
      <c r="C117" s="2" t="s">
        <v>1</v>
      </c>
      <c r="D117" s="2">
        <f>D115</f>
        <v>43</v>
      </c>
      <c r="E117" s="2">
        <f>VLOOKUP(B117,'Listado de precios'!$A$5:$C$184,3,0)</f>
        <v>4333</v>
      </c>
      <c r="F117" s="2">
        <f t="shared" si="16"/>
        <v>186319</v>
      </c>
    </row>
    <row r="118" spans="1:6" x14ac:dyDescent="0.2">
      <c r="A118" s="2">
        <f t="shared" si="15"/>
        <v>8.0599999999999987</v>
      </c>
      <c r="B118" s="2" t="s">
        <v>30</v>
      </c>
      <c r="C118" s="2" t="s">
        <v>2</v>
      </c>
      <c r="D118" s="2">
        <v>7</v>
      </c>
      <c r="E118" s="2">
        <f>VLOOKUP(B118,'Listado de precios'!$A$5:$C$184,3,0)</f>
        <v>86580</v>
      </c>
      <c r="F118" s="2">
        <f t="shared" si="16"/>
        <v>606060</v>
      </c>
    </row>
    <row r="119" spans="1:6" x14ac:dyDescent="0.2">
      <c r="A119" s="2">
        <f t="shared" si="15"/>
        <v>8.0699999999999985</v>
      </c>
      <c r="B119" s="2" t="s">
        <v>0</v>
      </c>
      <c r="C119" s="2" t="s">
        <v>1</v>
      </c>
      <c r="D119" s="2">
        <v>11</v>
      </c>
      <c r="E119" s="2">
        <f>VLOOKUP(B119,'Listado de precios'!$A$5:$C$184,3,0)</f>
        <v>600</v>
      </c>
      <c r="F119" s="2">
        <f t="shared" si="16"/>
        <v>6600</v>
      </c>
    </row>
    <row r="120" spans="1:6" x14ac:dyDescent="0.2">
      <c r="A120" s="2">
        <f t="shared" si="15"/>
        <v>8.0799999999999983</v>
      </c>
      <c r="B120" s="2" t="s">
        <v>50</v>
      </c>
      <c r="C120" s="2" t="s">
        <v>2</v>
      </c>
      <c r="D120" s="2">
        <v>43</v>
      </c>
      <c r="E120" s="2">
        <f>VLOOKUP(B120,'Listado de precios'!$A$5:$C$184,3,0)</f>
        <v>560</v>
      </c>
      <c r="F120" s="2">
        <f t="shared" si="16"/>
        <v>24080</v>
      </c>
    </row>
    <row r="121" spans="1:6" x14ac:dyDescent="0.2">
      <c r="A121" s="2">
        <f t="shared" si="15"/>
        <v>8.0899999999999981</v>
      </c>
      <c r="B121" s="2" t="s">
        <v>54</v>
      </c>
      <c r="C121" s="2" t="s">
        <v>2</v>
      </c>
      <c r="D121" s="2">
        <f>D118</f>
        <v>7</v>
      </c>
      <c r="E121" s="2">
        <f>VLOOKUP(B121,'Listado de precios'!$A$5:$C$184,3,0)</f>
        <v>8560</v>
      </c>
      <c r="F121" s="2">
        <f t="shared" si="16"/>
        <v>59920</v>
      </c>
    </row>
    <row r="122" spans="1:6" x14ac:dyDescent="0.2">
      <c r="A122" s="2">
        <f t="shared" si="15"/>
        <v>8.0999999999999979</v>
      </c>
      <c r="B122" s="2" t="s">
        <v>149</v>
      </c>
      <c r="C122" s="2" t="s">
        <v>2</v>
      </c>
      <c r="D122" s="2">
        <v>1</v>
      </c>
      <c r="E122" s="2">
        <f>VLOOKUP(B122,'Listado de precios'!$A$5:$C$184,3,0)</f>
        <v>8560</v>
      </c>
      <c r="F122" s="2">
        <f t="shared" si="16"/>
        <v>8560</v>
      </c>
    </row>
    <row r="123" spans="1:6" x14ac:dyDescent="0.2">
      <c r="A123" s="2">
        <f t="shared" si="15"/>
        <v>8.1099999999999977</v>
      </c>
      <c r="B123" s="2" t="s">
        <v>22</v>
      </c>
      <c r="C123" s="2" t="s">
        <v>1</v>
      </c>
      <c r="D123" s="2">
        <v>82</v>
      </c>
      <c r="E123" s="2">
        <f>VLOOKUP(B123,'Listado de precios'!$A$5:$C$184,3,0)</f>
        <v>1076.0159999999998</v>
      </c>
      <c r="F123" s="2">
        <f t="shared" si="16"/>
        <v>88233.311999999991</v>
      </c>
    </row>
    <row r="124" spans="1:6" x14ac:dyDescent="0.2">
      <c r="A124" s="2">
        <f t="shared" si="15"/>
        <v>8.1199999999999974</v>
      </c>
      <c r="B124" s="2" t="s">
        <v>41</v>
      </c>
      <c r="C124" s="2" t="s">
        <v>2</v>
      </c>
      <c r="D124" s="2">
        <v>7</v>
      </c>
      <c r="E124" s="2">
        <f>VLOOKUP(B124,'Listado de precios'!$A$5:$C$184,3,0)</f>
        <v>1100</v>
      </c>
      <c r="F124" s="2">
        <f t="shared" si="16"/>
        <v>7700</v>
      </c>
    </row>
    <row r="125" spans="1:6" x14ac:dyDescent="0.2">
      <c r="E125" s="2" t="s">
        <v>87</v>
      </c>
      <c r="F125" s="2">
        <f>SUM(F113:F124)</f>
        <v>2174733.3119999999</v>
      </c>
    </row>
    <row r="127" spans="1:6" x14ac:dyDescent="0.2">
      <c r="A127" s="2" t="s">
        <v>10</v>
      </c>
      <c r="B127" s="2" t="s">
        <v>107</v>
      </c>
    </row>
    <row r="128" spans="1:6" x14ac:dyDescent="0.2">
      <c r="A128" s="2">
        <v>9</v>
      </c>
      <c r="B128" s="2" t="s">
        <v>15</v>
      </c>
    </row>
    <row r="129" spans="1:6" x14ac:dyDescent="0.2">
      <c r="A129" s="2">
        <f t="shared" ref="A129:A145" si="17">A128+0.01</f>
        <v>9.01</v>
      </c>
      <c r="B129" s="2" t="s">
        <v>49</v>
      </c>
      <c r="C129" s="2" t="s">
        <v>2</v>
      </c>
      <c r="D129" s="2">
        <v>4</v>
      </c>
      <c r="E129" s="2">
        <f>VLOOKUP(B129,'Listado de precios'!$A$5:$C$184,3,0)</f>
        <v>147889</v>
      </c>
      <c r="F129" s="2">
        <f t="shared" ref="F129:F145" si="18">D129*E129</f>
        <v>591556</v>
      </c>
    </row>
    <row r="130" spans="1:6" x14ac:dyDescent="0.2">
      <c r="A130" s="2">
        <f t="shared" si="17"/>
        <v>9.02</v>
      </c>
      <c r="B130" s="2" t="s">
        <v>59</v>
      </c>
      <c r="C130" s="2" t="s">
        <v>2</v>
      </c>
      <c r="D130" s="2">
        <f>D129</f>
        <v>4</v>
      </c>
      <c r="E130" s="2">
        <f>VLOOKUP(B130,'Listado de precios'!$A$5:$C$184,3,0)</f>
        <v>8560</v>
      </c>
      <c r="F130" s="2">
        <f t="shared" si="18"/>
        <v>34240</v>
      </c>
    </row>
    <row r="131" spans="1:6" x14ac:dyDescent="0.2">
      <c r="A131" s="2">
        <f t="shared" si="17"/>
        <v>9.0299999999999994</v>
      </c>
      <c r="B131" s="2" t="s">
        <v>158</v>
      </c>
      <c r="C131" s="2" t="s">
        <v>2</v>
      </c>
      <c r="D131" s="2">
        <f>D129</f>
        <v>4</v>
      </c>
      <c r="E131" s="2">
        <f>VLOOKUP(B131,'Listado de precios'!$A$5:$C$184,3,0)</f>
        <v>760000</v>
      </c>
      <c r="F131" s="2">
        <f t="shared" si="18"/>
        <v>3040000</v>
      </c>
    </row>
    <row r="132" spans="1:6" x14ac:dyDescent="0.2">
      <c r="A132" s="2">
        <f t="shared" si="17"/>
        <v>9.0399999999999991</v>
      </c>
      <c r="B132" s="2" t="s">
        <v>78</v>
      </c>
      <c r="C132" s="2" t="s">
        <v>1</v>
      </c>
      <c r="D132" s="2">
        <v>300</v>
      </c>
      <c r="E132" s="2">
        <f>VLOOKUP(B132,'Listado de precios'!$A$5:$C$184,3,0)</f>
        <v>14675</v>
      </c>
      <c r="F132" s="2">
        <f t="shared" si="18"/>
        <v>4402500</v>
      </c>
    </row>
    <row r="133" spans="1:6" x14ac:dyDescent="0.2">
      <c r="A133" s="2">
        <f t="shared" si="17"/>
        <v>9.0499999999999989</v>
      </c>
      <c r="B133" s="2" t="s">
        <v>128</v>
      </c>
      <c r="C133" s="2" t="s">
        <v>2</v>
      </c>
      <c r="D133" s="2">
        <f>D132</f>
        <v>300</v>
      </c>
      <c r="E133" s="2">
        <f>VLOOKUP(B133,'Listado de precios'!$A$5:$C$184,3,0)</f>
        <v>6500</v>
      </c>
      <c r="F133" s="2">
        <f t="shared" si="18"/>
        <v>1950000</v>
      </c>
    </row>
    <row r="134" spans="1:6" x14ac:dyDescent="0.2">
      <c r="A134" s="2">
        <f t="shared" si="17"/>
        <v>9.0599999999999987</v>
      </c>
      <c r="B134" s="2" t="s">
        <v>51</v>
      </c>
      <c r="C134" s="2" t="s">
        <v>2</v>
      </c>
      <c r="D134" s="2">
        <f>D132</f>
        <v>300</v>
      </c>
      <c r="E134" s="2">
        <f>VLOOKUP(B134,'Listado de precios'!$A$5:$C$184,3,0)</f>
        <v>910</v>
      </c>
      <c r="F134" s="2">
        <f t="shared" si="18"/>
        <v>273000</v>
      </c>
    </row>
    <row r="135" spans="1:6" x14ac:dyDescent="0.2">
      <c r="A135" s="2">
        <f t="shared" si="17"/>
        <v>9.0699999999999985</v>
      </c>
      <c r="B135" s="2" t="s">
        <v>0</v>
      </c>
      <c r="C135" s="2" t="s">
        <v>1</v>
      </c>
      <c r="D135" s="2">
        <v>55</v>
      </c>
      <c r="E135" s="2">
        <f>VLOOKUP(B135,'Listado de precios'!$A$5:$C$184,3,0)</f>
        <v>600</v>
      </c>
      <c r="F135" s="2">
        <f t="shared" si="18"/>
        <v>33000</v>
      </c>
    </row>
    <row r="136" spans="1:6" x14ac:dyDescent="0.2">
      <c r="A136" s="2">
        <f t="shared" si="17"/>
        <v>9.0799999999999983</v>
      </c>
      <c r="B136" s="2" t="s">
        <v>22</v>
      </c>
      <c r="C136" s="2" t="s">
        <v>1</v>
      </c>
      <c r="D136" s="2">
        <v>143</v>
      </c>
      <c r="E136" s="2">
        <f>VLOOKUP(B136,'Listado de precios'!$A$5:$C$184,3,0)</f>
        <v>1076.0159999999998</v>
      </c>
      <c r="F136" s="2">
        <f t="shared" si="18"/>
        <v>153870.28799999997</v>
      </c>
    </row>
    <row r="137" spans="1:6" x14ac:dyDescent="0.2">
      <c r="A137" s="2">
        <f t="shared" si="17"/>
        <v>9.0899999999999981</v>
      </c>
      <c r="B137" s="2" t="s">
        <v>46</v>
      </c>
      <c r="C137" s="2" t="s">
        <v>2</v>
      </c>
      <c r="D137" s="2">
        <v>20</v>
      </c>
      <c r="E137" s="2">
        <f>VLOOKUP(B137,'Listado de precios'!$A$5:$C$184,3,0)</f>
        <v>22464.5949</v>
      </c>
      <c r="F137" s="2">
        <f t="shared" si="18"/>
        <v>449291.89799999999</v>
      </c>
    </row>
    <row r="138" spans="1:6" x14ac:dyDescent="0.2">
      <c r="A138" s="2">
        <f t="shared" si="17"/>
        <v>9.0999999999999979</v>
      </c>
      <c r="B138" s="2" t="s">
        <v>45</v>
      </c>
      <c r="C138" s="2" t="s">
        <v>2</v>
      </c>
      <c r="D138" s="2">
        <v>1</v>
      </c>
      <c r="E138" s="2">
        <f>VLOOKUP(B138,'Listado de precios'!$A$5:$C$184,3,0)</f>
        <v>8885.5175999999992</v>
      </c>
      <c r="F138" s="2">
        <f t="shared" si="18"/>
        <v>8885.5175999999992</v>
      </c>
    </row>
    <row r="139" spans="1:6" x14ac:dyDescent="0.2">
      <c r="A139" s="2">
        <f t="shared" si="17"/>
        <v>9.1099999999999977</v>
      </c>
      <c r="B139" s="2" t="s">
        <v>44</v>
      </c>
      <c r="C139" s="2" t="s">
        <v>2</v>
      </c>
      <c r="D139" s="2">
        <v>8</v>
      </c>
      <c r="E139" s="2">
        <f>VLOOKUP(B139,'Listado de precios'!$A$5:$C$184,3,0)</f>
        <v>8455.5731999999989</v>
      </c>
      <c r="F139" s="2">
        <f t="shared" si="18"/>
        <v>67644.585599999991</v>
      </c>
    </row>
    <row r="140" spans="1:6" x14ac:dyDescent="0.2">
      <c r="A140" s="2">
        <f t="shared" si="17"/>
        <v>9.1199999999999974</v>
      </c>
      <c r="B140" s="2" t="s">
        <v>138</v>
      </c>
      <c r="C140" s="2" t="s">
        <v>2</v>
      </c>
      <c r="D140" s="2">
        <v>1</v>
      </c>
      <c r="E140" s="2">
        <f>VLOOKUP(B140,'Listado de precios'!$A$5:$C$184,3,0)</f>
        <v>605136</v>
      </c>
      <c r="F140" s="2">
        <f t="shared" si="18"/>
        <v>605136</v>
      </c>
    </row>
    <row r="141" spans="1:6" x14ac:dyDescent="0.2">
      <c r="A141" s="2">
        <f t="shared" si="17"/>
        <v>9.1299999999999972</v>
      </c>
      <c r="B141" s="2" t="s">
        <v>139</v>
      </c>
      <c r="C141" s="2" t="s">
        <v>2</v>
      </c>
      <c r="D141" s="2">
        <f>D140</f>
        <v>1</v>
      </c>
      <c r="E141" s="2">
        <f>VLOOKUP(B141,'Listado de precios'!$A$5:$C$184,3,0)</f>
        <v>32100</v>
      </c>
      <c r="F141" s="2">
        <f t="shared" si="18"/>
        <v>32100</v>
      </c>
    </row>
    <row r="142" spans="1:6" x14ac:dyDescent="0.2">
      <c r="A142" s="2">
        <f t="shared" si="17"/>
        <v>9.139999999999997</v>
      </c>
      <c r="B142" s="2" t="s">
        <v>34</v>
      </c>
      <c r="C142" s="2" t="s">
        <v>2</v>
      </c>
      <c r="D142" s="2">
        <v>1</v>
      </c>
      <c r="E142" s="2">
        <f>VLOOKUP(B142,'Listado de precios'!$A$5:$C$184,3,0)</f>
        <v>302568</v>
      </c>
      <c r="F142" s="2">
        <f t="shared" si="18"/>
        <v>302568</v>
      </c>
    </row>
    <row r="143" spans="1:6" x14ac:dyDescent="0.2">
      <c r="A143" s="2">
        <f t="shared" si="17"/>
        <v>9.1499999999999968</v>
      </c>
      <c r="B143" s="2" t="s">
        <v>57</v>
      </c>
      <c r="C143" s="2" t="s">
        <v>2</v>
      </c>
      <c r="D143" s="2">
        <f>D142</f>
        <v>1</v>
      </c>
      <c r="E143" s="2">
        <f>VLOOKUP(B143,'Listado de precios'!$A$5:$C$184,3,0)</f>
        <v>16050</v>
      </c>
      <c r="F143" s="2">
        <f t="shared" si="18"/>
        <v>16050</v>
      </c>
    </row>
    <row r="144" spans="1:6" x14ac:dyDescent="0.2">
      <c r="A144" s="2">
        <f t="shared" si="17"/>
        <v>9.1599999999999966</v>
      </c>
      <c r="B144" s="2" t="s">
        <v>154</v>
      </c>
      <c r="C144" s="2" t="s">
        <v>2</v>
      </c>
      <c r="D144" s="2">
        <v>1</v>
      </c>
      <c r="E144" s="2">
        <f>VLOOKUP(B144,'Listado de precios'!$A$5:$C$184,3,0)</f>
        <v>110000</v>
      </c>
      <c r="F144" s="2">
        <f t="shared" si="18"/>
        <v>110000</v>
      </c>
    </row>
    <row r="145" spans="1:6" x14ac:dyDescent="0.2">
      <c r="A145" s="2">
        <f t="shared" si="17"/>
        <v>9.1699999999999964</v>
      </c>
      <c r="B145" s="2" t="s">
        <v>162</v>
      </c>
      <c r="C145" s="2" t="s">
        <v>60</v>
      </c>
      <c r="D145" s="2">
        <v>1</v>
      </c>
      <c r="E145" s="2">
        <f>VLOOKUP(B145,'Listado de precios'!$A$5:$C$184,3,0)</f>
        <v>1920000</v>
      </c>
      <c r="F145" s="2">
        <f t="shared" si="18"/>
        <v>1920000</v>
      </c>
    </row>
    <row r="146" spans="1:6" x14ac:dyDescent="0.2">
      <c r="E146" s="2" t="s">
        <v>87</v>
      </c>
      <c r="F146" s="2">
        <f>SUM(F129:F145)</f>
        <v>13989842.2892</v>
      </c>
    </row>
    <row r="148" spans="1:6" x14ac:dyDescent="0.2">
      <c r="A148" s="2" t="s">
        <v>10</v>
      </c>
      <c r="B148" s="2" t="s">
        <v>108</v>
      </c>
    </row>
    <row r="149" spans="1:6" x14ac:dyDescent="0.2">
      <c r="A149" s="2">
        <v>10</v>
      </c>
      <c r="B149" s="2" t="s">
        <v>15</v>
      </c>
    </row>
    <row r="150" spans="1:6" x14ac:dyDescent="0.2">
      <c r="A150" s="2">
        <f t="shared" ref="A150:A161" si="19">A149+0.01</f>
        <v>10.01</v>
      </c>
      <c r="B150" s="2" t="s">
        <v>153</v>
      </c>
      <c r="C150" s="2" t="s">
        <v>2</v>
      </c>
      <c r="D150" s="2">
        <v>1</v>
      </c>
      <c r="E150" s="2">
        <f>VLOOKUP(B150,'Listado de precios'!$A$5:$C$184,3,0)</f>
        <v>54900</v>
      </c>
      <c r="F150" s="2">
        <f t="shared" ref="F150:F161" si="20">E150*D150</f>
        <v>54900</v>
      </c>
    </row>
    <row r="151" spans="1:6" x14ac:dyDescent="0.2">
      <c r="A151" s="2">
        <f t="shared" si="19"/>
        <v>10.02</v>
      </c>
      <c r="B151" s="2" t="s">
        <v>186</v>
      </c>
      <c r="C151" s="2" t="s">
        <v>2</v>
      </c>
      <c r="D151" s="2">
        <v>1</v>
      </c>
      <c r="E151" s="2">
        <f>VLOOKUP(B151,'Listado de precios'!$A$5:$C$184,3,0)</f>
        <v>393800</v>
      </c>
      <c r="F151" s="2">
        <f t="shared" si="20"/>
        <v>393800</v>
      </c>
    </row>
    <row r="152" spans="1:6" x14ac:dyDescent="0.2">
      <c r="A152" s="2">
        <f t="shared" si="19"/>
        <v>10.029999999999999</v>
      </c>
      <c r="B152" s="2" t="s">
        <v>185</v>
      </c>
      <c r="C152" s="2" t="s">
        <v>2</v>
      </c>
      <c r="D152" s="2">
        <v>5</v>
      </c>
      <c r="E152" s="2">
        <f>VLOOKUP(B152,'Listado de precios'!$A$5:$C$184,3,0)</f>
        <v>469984</v>
      </c>
      <c r="F152" s="2">
        <f t="shared" si="20"/>
        <v>2349920</v>
      </c>
    </row>
    <row r="153" spans="1:6" x14ac:dyDescent="0.2">
      <c r="A153" s="2">
        <f t="shared" si="19"/>
        <v>10.039999999999999</v>
      </c>
      <c r="B153" s="2" t="s">
        <v>179</v>
      </c>
      <c r="C153" s="2" t="s">
        <v>2</v>
      </c>
      <c r="D153" s="2">
        <v>240</v>
      </c>
      <c r="E153" s="2">
        <f>VLOOKUP(B153,'Listado de precios'!$A$5:$C$184,3,0)</f>
        <v>21850</v>
      </c>
      <c r="F153" s="2">
        <f t="shared" si="20"/>
        <v>5244000</v>
      </c>
    </row>
    <row r="154" spans="1:6" x14ac:dyDescent="0.2">
      <c r="A154" s="2">
        <f t="shared" si="19"/>
        <v>10.049999999999999</v>
      </c>
      <c r="B154" s="2" t="s">
        <v>201</v>
      </c>
      <c r="C154" s="2" t="s">
        <v>2</v>
      </c>
      <c r="D154" s="2">
        <v>1</v>
      </c>
      <c r="E154" s="2">
        <f>VLOOKUP(B154,'Listado de precios'!$A$5:$C$184,3,0)</f>
        <v>45000</v>
      </c>
      <c r="F154" s="2">
        <f t="shared" si="20"/>
        <v>45000</v>
      </c>
    </row>
    <row r="155" spans="1:6" x14ac:dyDescent="0.2">
      <c r="A155" s="2">
        <f t="shared" si="19"/>
        <v>10.059999999999999</v>
      </c>
      <c r="B155" s="2" t="s">
        <v>178</v>
      </c>
      <c r="C155" s="2" t="s">
        <v>2</v>
      </c>
      <c r="D155" s="2">
        <f>D153</f>
        <v>240</v>
      </c>
      <c r="E155" s="2">
        <f>VLOOKUP(B155,'Listado de precios'!$A$5:$C$184,3,0)</f>
        <v>6000</v>
      </c>
      <c r="F155" s="2">
        <f t="shared" si="20"/>
        <v>1440000</v>
      </c>
    </row>
    <row r="156" spans="1:6" x14ac:dyDescent="0.2">
      <c r="A156" s="2">
        <f t="shared" si="19"/>
        <v>10.069999999999999</v>
      </c>
      <c r="B156" s="2" t="s">
        <v>123</v>
      </c>
      <c r="C156" s="2" t="s">
        <v>2</v>
      </c>
      <c r="D156" s="2">
        <v>1</v>
      </c>
      <c r="E156" s="2">
        <f>VLOOKUP(B156,'Listado de precios'!$A$5:$C$184,3,0)</f>
        <v>90000</v>
      </c>
      <c r="F156" s="2">
        <f t="shared" si="20"/>
        <v>90000</v>
      </c>
    </row>
    <row r="157" spans="1:6" x14ac:dyDescent="0.2">
      <c r="A157" s="2">
        <f t="shared" si="19"/>
        <v>10.079999999999998</v>
      </c>
      <c r="B157" s="2" t="s">
        <v>73</v>
      </c>
      <c r="C157" s="2" t="s">
        <v>2</v>
      </c>
      <c r="D157" s="2">
        <v>12</v>
      </c>
      <c r="E157" s="2">
        <f>VLOOKUP(B157,'Listado de precios'!$A$5:$C$184,3,0)</f>
        <v>11996</v>
      </c>
      <c r="F157" s="2">
        <f t="shared" si="20"/>
        <v>143952</v>
      </c>
    </row>
    <row r="158" spans="1:6" x14ac:dyDescent="0.2">
      <c r="A158" s="2">
        <f t="shared" si="19"/>
        <v>10.089999999999998</v>
      </c>
      <c r="B158" s="2" t="s">
        <v>20</v>
      </c>
      <c r="C158" s="2" t="s">
        <v>1</v>
      </c>
      <c r="D158" s="2">
        <v>8</v>
      </c>
      <c r="E158" s="2">
        <f>VLOOKUP(B158,'Listado de precios'!$A$5:$C$184,3,0)</f>
        <v>69389</v>
      </c>
      <c r="F158" s="2">
        <f t="shared" si="20"/>
        <v>555112</v>
      </c>
    </row>
    <row r="159" spans="1:6" x14ac:dyDescent="0.2">
      <c r="A159" s="2">
        <f t="shared" si="19"/>
        <v>10.099999999999998</v>
      </c>
      <c r="B159" s="2" t="s">
        <v>84</v>
      </c>
      <c r="C159" s="2" t="s">
        <v>1</v>
      </c>
      <c r="D159" s="2">
        <v>6.6</v>
      </c>
      <c r="E159" s="2">
        <f>VLOOKUP(B159,'Listado de precios'!$A$5:$C$184,3,0)</f>
        <v>16830</v>
      </c>
      <c r="F159" s="2">
        <f t="shared" si="20"/>
        <v>111078</v>
      </c>
    </row>
    <row r="160" spans="1:6" x14ac:dyDescent="0.2">
      <c r="A160" s="2">
        <f t="shared" si="19"/>
        <v>10.109999999999998</v>
      </c>
      <c r="B160" s="2" t="s">
        <v>133</v>
      </c>
      <c r="C160" s="2" t="s">
        <v>1</v>
      </c>
      <c r="D160" s="2">
        <f>D159</f>
        <v>6.6</v>
      </c>
      <c r="E160" s="2">
        <f>VLOOKUP(B160,'Listado de precios'!$A$5:$C$184,3,0)</f>
        <v>6500</v>
      </c>
      <c r="F160" s="2">
        <f t="shared" si="20"/>
        <v>42900</v>
      </c>
    </row>
    <row r="161" spans="1:6" x14ac:dyDescent="0.2">
      <c r="A161" s="2">
        <f t="shared" si="19"/>
        <v>10.119999999999997</v>
      </c>
      <c r="B161" s="2" t="s">
        <v>126</v>
      </c>
      <c r="C161" s="2" t="s">
        <v>2</v>
      </c>
      <c r="D161" s="2">
        <v>1</v>
      </c>
      <c r="E161" s="2">
        <f>VLOOKUP(B161,'Listado de precios'!$A$5:$C$184,3,0)</f>
        <v>642000</v>
      </c>
      <c r="F161" s="2">
        <f t="shared" si="20"/>
        <v>642000</v>
      </c>
    </row>
    <row r="162" spans="1:6" x14ac:dyDescent="0.2">
      <c r="E162" s="2" t="s">
        <v>87</v>
      </c>
      <c r="F162" s="2">
        <f>SUM(F150:F161)</f>
        <v>11112662</v>
      </c>
    </row>
    <row r="164" spans="1:6" x14ac:dyDescent="0.2">
      <c r="A164" s="2" t="s">
        <v>10</v>
      </c>
      <c r="B164" s="2" t="s">
        <v>109</v>
      </c>
    </row>
    <row r="165" spans="1:6" x14ac:dyDescent="0.2">
      <c r="A165" s="2">
        <v>11</v>
      </c>
      <c r="B165" s="2" t="s">
        <v>15</v>
      </c>
    </row>
    <row r="166" spans="1:6" x14ac:dyDescent="0.2">
      <c r="A166" s="2">
        <f t="shared" ref="A166:A183" si="21">A165+0.01</f>
        <v>11.01</v>
      </c>
      <c r="B166" s="2" t="s">
        <v>76</v>
      </c>
      <c r="C166" s="2" t="s">
        <v>2</v>
      </c>
      <c r="D166" s="2">
        <v>1</v>
      </c>
      <c r="E166" s="2">
        <f>VLOOKUP(B166,'Listado de precios'!$A$5:$C$184,3,0)</f>
        <v>522095.81640000001</v>
      </c>
      <c r="F166" s="2">
        <f t="shared" ref="F166:F183" si="22">E166*D166</f>
        <v>522095.81640000001</v>
      </c>
    </row>
    <row r="167" spans="1:6" x14ac:dyDescent="0.2">
      <c r="A167" s="2">
        <f t="shared" si="21"/>
        <v>11.02</v>
      </c>
      <c r="B167" s="2" t="s">
        <v>17</v>
      </c>
      <c r="C167" s="2" t="s">
        <v>2</v>
      </c>
      <c r="D167" s="2">
        <v>1</v>
      </c>
      <c r="E167" s="2">
        <f>VLOOKUP(B167,'Listado de precios'!$A$5:$C$184,3,0)</f>
        <v>180000</v>
      </c>
      <c r="F167" s="2">
        <f t="shared" si="22"/>
        <v>180000</v>
      </c>
    </row>
    <row r="168" spans="1:6" x14ac:dyDescent="0.2">
      <c r="A168" s="2">
        <f t="shared" si="21"/>
        <v>11.03</v>
      </c>
      <c r="B168" s="2" t="s">
        <v>14</v>
      </c>
      <c r="C168" s="2" t="s">
        <v>2</v>
      </c>
      <c r="D168" s="2">
        <v>1</v>
      </c>
      <c r="E168" s="2">
        <f>VLOOKUP(B168,'Listado de precios'!$A$5:$C$184,3,0)</f>
        <v>65244.062700000002</v>
      </c>
      <c r="F168" s="2">
        <f t="shared" si="22"/>
        <v>65244.062700000002</v>
      </c>
    </row>
    <row r="169" spans="1:6" x14ac:dyDescent="0.2">
      <c r="A169" s="2">
        <f t="shared" si="21"/>
        <v>11.04</v>
      </c>
      <c r="B169" s="2" t="s">
        <v>65</v>
      </c>
      <c r="C169" s="2" t="s">
        <v>2</v>
      </c>
      <c r="D169" s="2">
        <v>2</v>
      </c>
      <c r="E169" s="2">
        <f>VLOOKUP(B169,'Listado de precios'!$A$5:$C$184,3,0)</f>
        <v>383500</v>
      </c>
      <c r="F169" s="2">
        <f t="shared" si="22"/>
        <v>767000</v>
      </c>
    </row>
    <row r="170" spans="1:6" x14ac:dyDescent="0.2">
      <c r="A170" s="2">
        <f t="shared" si="21"/>
        <v>11.049999999999999</v>
      </c>
      <c r="B170" s="2" t="s">
        <v>72</v>
      </c>
      <c r="C170" s="2" t="s">
        <v>2</v>
      </c>
      <c r="D170" s="2">
        <v>1</v>
      </c>
      <c r="E170" s="2">
        <f>VLOOKUP(B170,'Listado de precios'!$A$5:$C$184,3,0)</f>
        <v>229984.4253</v>
      </c>
      <c r="F170" s="2">
        <f t="shared" si="22"/>
        <v>229984.4253</v>
      </c>
    </row>
    <row r="171" spans="1:6" x14ac:dyDescent="0.2">
      <c r="A171" s="2">
        <f t="shared" si="21"/>
        <v>11.059999999999999</v>
      </c>
      <c r="B171" s="2" t="s">
        <v>67</v>
      </c>
      <c r="C171" s="2" t="s">
        <v>2</v>
      </c>
      <c r="D171" s="2">
        <v>12</v>
      </c>
      <c r="E171" s="2">
        <f>VLOOKUP(B171,'Listado de precios'!$A$5:$C$184,3,0)</f>
        <v>6055.0502999999999</v>
      </c>
      <c r="F171" s="2">
        <f t="shared" si="22"/>
        <v>72660.603600000002</v>
      </c>
    </row>
    <row r="172" spans="1:6" x14ac:dyDescent="0.2">
      <c r="A172" s="2">
        <f t="shared" si="21"/>
        <v>11.069999999999999</v>
      </c>
      <c r="B172" s="2" t="s">
        <v>36</v>
      </c>
      <c r="C172" s="2" t="s">
        <v>2</v>
      </c>
      <c r="D172" s="2">
        <v>1</v>
      </c>
      <c r="E172" s="2">
        <f>VLOOKUP(B172,'Listado de precios'!$A$5:$C$184,3,0)</f>
        <v>2400.5229000000004</v>
      </c>
      <c r="F172" s="2">
        <f t="shared" si="22"/>
        <v>2400.5229000000004</v>
      </c>
    </row>
    <row r="173" spans="1:6" x14ac:dyDescent="0.2">
      <c r="A173" s="2">
        <f t="shared" si="21"/>
        <v>11.079999999999998</v>
      </c>
      <c r="B173" s="2" t="s">
        <v>47</v>
      </c>
      <c r="C173" s="2" t="s">
        <v>2</v>
      </c>
      <c r="D173" s="2">
        <v>1</v>
      </c>
      <c r="E173" s="2">
        <f>VLOOKUP(B173,'Listado de precios'!$A$5:$C$184,3,0)</f>
        <v>635242.85100000002</v>
      </c>
      <c r="F173" s="2">
        <f t="shared" si="22"/>
        <v>635242.85100000002</v>
      </c>
    </row>
    <row r="174" spans="1:6" x14ac:dyDescent="0.2">
      <c r="A174" s="2">
        <f t="shared" si="21"/>
        <v>11.089999999999998</v>
      </c>
      <c r="B174" s="2" t="s">
        <v>7</v>
      </c>
      <c r="C174" s="2" t="s">
        <v>2</v>
      </c>
      <c r="D174" s="2">
        <v>6</v>
      </c>
      <c r="E174" s="2">
        <f>VLOOKUP(B174,'Listado de precios'!$A$5:$C$184,3,0)</f>
        <v>245820.7107</v>
      </c>
      <c r="F174" s="2">
        <f t="shared" si="22"/>
        <v>1474924.2642000001</v>
      </c>
    </row>
    <row r="175" spans="1:6" x14ac:dyDescent="0.2">
      <c r="A175" s="2">
        <f t="shared" si="21"/>
        <v>11.099999999999998</v>
      </c>
      <c r="B175" s="2" t="s">
        <v>13</v>
      </c>
      <c r="C175" s="2" t="s">
        <v>2</v>
      </c>
      <c r="D175" s="2">
        <v>1</v>
      </c>
      <c r="E175" s="2">
        <f>VLOOKUP(B175,'Listado de precios'!$A$5:$C$184,3,0)</f>
        <v>198455.16930000004</v>
      </c>
      <c r="F175" s="2">
        <f t="shared" si="22"/>
        <v>198455.16930000004</v>
      </c>
    </row>
    <row r="176" spans="1:6" x14ac:dyDescent="0.2">
      <c r="A176" s="2">
        <f t="shared" si="21"/>
        <v>11.109999999999998</v>
      </c>
      <c r="B176" s="2" t="s">
        <v>153</v>
      </c>
      <c r="C176" s="2" t="s">
        <v>2</v>
      </c>
      <c r="D176" s="2">
        <v>1</v>
      </c>
      <c r="E176" s="2">
        <f>VLOOKUP(B176,'Listado de precios'!$A$5:$C$184,3,0)</f>
        <v>54900</v>
      </c>
      <c r="F176" s="2">
        <f t="shared" si="22"/>
        <v>54900</v>
      </c>
    </row>
    <row r="177" spans="1:6" x14ac:dyDescent="0.2">
      <c r="A177" s="2">
        <f t="shared" si="21"/>
        <v>11.119999999999997</v>
      </c>
      <c r="B177" s="2" t="s">
        <v>66</v>
      </c>
      <c r="C177" s="2" t="s">
        <v>2</v>
      </c>
      <c r="D177" s="2">
        <v>2</v>
      </c>
      <c r="E177" s="2">
        <f>VLOOKUP(B177,'Listado de precios'!$A$5:$C$184,3,0)</f>
        <v>193474.98</v>
      </c>
      <c r="F177" s="2">
        <f t="shared" si="22"/>
        <v>386949.96</v>
      </c>
    </row>
    <row r="178" spans="1:6" x14ac:dyDescent="0.2">
      <c r="A178" s="2">
        <f t="shared" si="21"/>
        <v>11.129999999999997</v>
      </c>
      <c r="B178" s="2" t="s">
        <v>23</v>
      </c>
      <c r="C178" s="2" t="s">
        <v>1</v>
      </c>
      <c r="D178" s="2">
        <v>10</v>
      </c>
      <c r="E178" s="2">
        <f>VLOOKUP(B178,'Listado de precios'!$A$5:$C$184,3,0)</f>
        <v>4126</v>
      </c>
      <c r="F178" s="2">
        <f t="shared" si="22"/>
        <v>41260</v>
      </c>
    </row>
    <row r="179" spans="1:6" x14ac:dyDescent="0.2">
      <c r="A179" s="2">
        <f t="shared" si="21"/>
        <v>11.139999999999997</v>
      </c>
      <c r="B179" s="2" t="s">
        <v>81</v>
      </c>
      <c r="C179" s="2" t="s">
        <v>1</v>
      </c>
      <c r="D179" s="2">
        <v>2</v>
      </c>
      <c r="E179" s="2">
        <f>VLOOKUP(B179,'Listado de precios'!$A$5:$C$184,3,0)</f>
        <v>20711</v>
      </c>
      <c r="F179" s="2">
        <f t="shared" si="22"/>
        <v>41422</v>
      </c>
    </row>
    <row r="180" spans="1:6" x14ac:dyDescent="0.2">
      <c r="A180" s="2">
        <f t="shared" si="21"/>
        <v>11.149999999999997</v>
      </c>
      <c r="B180" s="2" t="s">
        <v>73</v>
      </c>
      <c r="C180" s="2" t="s">
        <v>2</v>
      </c>
      <c r="D180" s="2">
        <v>12</v>
      </c>
      <c r="E180" s="2">
        <f>VLOOKUP(B180,'Listado de precios'!$A$5:$C$184,3,0)</f>
        <v>11996</v>
      </c>
      <c r="F180" s="2">
        <f t="shared" si="22"/>
        <v>143952</v>
      </c>
    </row>
    <row r="181" spans="1:6" x14ac:dyDescent="0.2">
      <c r="A181" s="2">
        <f t="shared" si="21"/>
        <v>11.159999999999997</v>
      </c>
      <c r="B181" s="2" t="s">
        <v>20</v>
      </c>
      <c r="C181" s="2" t="s">
        <v>1</v>
      </c>
      <c r="D181" s="2">
        <v>8</v>
      </c>
      <c r="E181" s="2">
        <f>VLOOKUP(B181,'Listado de precios'!$A$5:$C$184,3,0)</f>
        <v>69389</v>
      </c>
      <c r="F181" s="2">
        <f t="shared" si="22"/>
        <v>555112</v>
      </c>
    </row>
    <row r="182" spans="1:6" x14ac:dyDescent="0.2">
      <c r="A182" s="2">
        <f t="shared" si="21"/>
        <v>11.169999999999996</v>
      </c>
      <c r="B182" s="2" t="s">
        <v>124</v>
      </c>
      <c r="C182" s="2" t="s">
        <v>2</v>
      </c>
      <c r="D182" s="2">
        <v>1</v>
      </c>
      <c r="E182" s="2">
        <f>VLOOKUP(B182,'Listado de precios'!$A$5:$C$184,3,0)</f>
        <v>160500</v>
      </c>
      <c r="F182" s="2">
        <f t="shared" si="22"/>
        <v>160500</v>
      </c>
    </row>
    <row r="183" spans="1:6" x14ac:dyDescent="0.2">
      <c r="A183" s="2">
        <f t="shared" si="21"/>
        <v>11.179999999999996</v>
      </c>
      <c r="B183" s="2" t="s">
        <v>125</v>
      </c>
      <c r="C183" s="2" t="s">
        <v>2</v>
      </c>
      <c r="D183" s="2">
        <v>1</v>
      </c>
      <c r="E183" s="2">
        <f>VLOOKUP(B183,'Listado de precios'!$A$5:$C$184,3,0)</f>
        <v>1070000</v>
      </c>
      <c r="F183" s="2">
        <f t="shared" si="22"/>
        <v>1070000</v>
      </c>
    </row>
    <row r="184" spans="1:6" x14ac:dyDescent="0.2">
      <c r="E184" s="2" t="s">
        <v>87</v>
      </c>
      <c r="F184" s="2">
        <f>SUM(F166:F183)</f>
        <v>6602103.6754000001</v>
      </c>
    </row>
    <row r="186" spans="1:6" x14ac:dyDescent="0.2">
      <c r="A186" s="2" t="s">
        <v>10</v>
      </c>
      <c r="B186" s="2" t="s">
        <v>144</v>
      </c>
    </row>
    <row r="187" spans="1:6" x14ac:dyDescent="0.2">
      <c r="A187" s="2">
        <v>12</v>
      </c>
      <c r="B187" s="2" t="s">
        <v>15</v>
      </c>
    </row>
    <row r="188" spans="1:6" x14ac:dyDescent="0.2">
      <c r="A188" s="2">
        <f t="shared" ref="A188:A193" si="23">A187+0.01</f>
        <v>12.01</v>
      </c>
      <c r="B188" s="2" t="s">
        <v>84</v>
      </c>
      <c r="C188" s="2" t="s">
        <v>1</v>
      </c>
      <c r="D188" s="2">
        <v>37.5</v>
      </c>
      <c r="E188" s="2">
        <f>VLOOKUP(B188,'Listado de precios'!$A$5:$C$184,3,0)</f>
        <v>16830</v>
      </c>
      <c r="F188" s="2">
        <f t="shared" ref="F188:F193" si="24">D188*E188</f>
        <v>631125</v>
      </c>
    </row>
    <row r="189" spans="1:6" x14ac:dyDescent="0.2">
      <c r="A189" s="2">
        <f t="shared" si="23"/>
        <v>12.02</v>
      </c>
      <c r="B189" s="2" t="s">
        <v>133</v>
      </c>
      <c r="C189" s="2" t="s">
        <v>1</v>
      </c>
      <c r="D189" s="2">
        <f>D188</f>
        <v>37.5</v>
      </c>
      <c r="E189" s="2">
        <f>VLOOKUP(B189,'Listado de precios'!$A$5:$C$184,3,0)</f>
        <v>6500</v>
      </c>
      <c r="F189" s="2">
        <f t="shared" si="24"/>
        <v>243750</v>
      </c>
    </row>
    <row r="190" spans="1:6" x14ac:dyDescent="0.2">
      <c r="A190" s="2">
        <f t="shared" si="23"/>
        <v>12.03</v>
      </c>
      <c r="B190" s="2" t="s">
        <v>35</v>
      </c>
      <c r="C190" s="2" t="s">
        <v>2</v>
      </c>
      <c r="D190" s="2">
        <v>1</v>
      </c>
      <c r="E190" s="2">
        <f>VLOOKUP(B190,'Listado de precios'!$A$5:$C$184,3,0)</f>
        <v>378210</v>
      </c>
      <c r="F190" s="2">
        <f t="shared" si="24"/>
        <v>378210</v>
      </c>
    </row>
    <row r="191" spans="1:6" x14ac:dyDescent="0.2">
      <c r="A191" s="2">
        <f t="shared" si="23"/>
        <v>12.04</v>
      </c>
      <c r="B191" s="2" t="s">
        <v>58</v>
      </c>
      <c r="C191" s="2" t="s">
        <v>2</v>
      </c>
      <c r="D191" s="2">
        <f>D190</f>
        <v>1</v>
      </c>
      <c r="E191" s="2">
        <f>VLOOKUP(B191,'Listado de precios'!$A$5:$C$184,3,0)</f>
        <v>40881</v>
      </c>
      <c r="F191" s="2">
        <f t="shared" si="24"/>
        <v>40881</v>
      </c>
    </row>
    <row r="192" spans="1:6" x14ac:dyDescent="0.2">
      <c r="A192" s="2">
        <f t="shared" si="23"/>
        <v>12.049999999999999</v>
      </c>
      <c r="B192" s="2" t="s">
        <v>37</v>
      </c>
      <c r="C192" s="2" t="s">
        <v>38</v>
      </c>
      <c r="D192" s="2">
        <v>3.3899999999999998E-3</v>
      </c>
      <c r="E192" s="2">
        <f>VLOOKUP(B192,'Listado de precios'!$A$5:$C$184,3,0)</f>
        <v>56900</v>
      </c>
      <c r="F192" s="2">
        <f t="shared" si="24"/>
        <v>192.89099999999999</v>
      </c>
    </row>
    <row r="193" spans="1:6" x14ac:dyDescent="0.2">
      <c r="A193" s="2">
        <f t="shared" si="23"/>
        <v>12.059999999999999</v>
      </c>
      <c r="B193" s="2" t="s">
        <v>53</v>
      </c>
      <c r="C193" s="2" t="s">
        <v>2</v>
      </c>
      <c r="D193" s="2">
        <v>0.01</v>
      </c>
      <c r="E193" s="2">
        <f>VLOOKUP(B193,'Listado de precios'!$A$5:$C$184,3,0)</f>
        <v>27900</v>
      </c>
      <c r="F193" s="2">
        <f t="shared" si="24"/>
        <v>279</v>
      </c>
    </row>
    <row r="194" spans="1:6" x14ac:dyDescent="0.2">
      <c r="E194" s="2" t="s">
        <v>87</v>
      </c>
      <c r="F194" s="2">
        <f>SUM(F188:F193)</f>
        <v>1294437.8910000001</v>
      </c>
    </row>
  </sheetData>
  <conditionalFormatting sqref="A1:XFD1048576">
    <cfRule type="notContainsBlanks" dxfId="31" priority="1">
      <formula>LEN(TRIM(A1))&gt;0</formula>
    </cfRule>
    <cfRule type="containsBlanks" dxfId="30" priority="2">
      <formula>LEN(TRIM(A1))=0</formula>
    </cfRule>
  </conditionalFormatting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4"/>
  <sheetViews>
    <sheetView zoomScale="60" zoomScaleNormal="60" workbookViewId="0">
      <selection sqref="A1:B2"/>
    </sheetView>
  </sheetViews>
  <sheetFormatPr baseColWidth="10" defaultColWidth="11.42578125" defaultRowHeight="12.75" x14ac:dyDescent="0.2"/>
  <cols>
    <col min="1" max="1" width="12.28515625" style="2" bestFit="1" customWidth="1"/>
    <col min="2" max="2" width="87.7109375" style="2" customWidth="1"/>
    <col min="3" max="3" width="11.140625" style="2" customWidth="1"/>
    <col min="4" max="4" width="14.140625" style="2" customWidth="1"/>
    <col min="5" max="5" width="22" style="2" customWidth="1"/>
    <col min="6" max="6" width="18" style="2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137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5" si="1">E6*D6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D15" s="2">
        <v>1</v>
      </c>
      <c r="E15" s="2">
        <f>VLOOKUP(B15,'Listado de precios'!$A$5:$C$184,3,0)</f>
        <v>10000</v>
      </c>
      <c r="F15" s="2">
        <f t="shared" si="1"/>
        <v>10000</v>
      </c>
    </row>
    <row r="16" spans="1:6" x14ac:dyDescent="0.2">
      <c r="E16" s="2" t="s">
        <v>87</v>
      </c>
      <c r="F16" s="2">
        <f>SUM(F6:F15)</f>
        <v>52052.987000000001</v>
      </c>
    </row>
    <row r="18" spans="1:6" x14ac:dyDescent="0.2">
      <c r="A18" s="2" t="s">
        <v>10</v>
      </c>
      <c r="B18" s="2" t="s">
        <v>134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66030.293160000001</v>
      </c>
    </row>
    <row r="33" spans="1:6" x14ac:dyDescent="0.2">
      <c r="A33" s="2" t="s">
        <v>10</v>
      </c>
      <c r="B33" s="2" t="s">
        <v>145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 t="shared" ref="A35:A41" si="4"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 t="shared" ref="F35:F41" si="5">D35*E35</f>
        <v>192.89100000000002</v>
      </c>
    </row>
    <row r="36" spans="1:6" x14ac:dyDescent="0.2">
      <c r="A36" s="2">
        <f t="shared" si="4"/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5"/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8</v>
      </c>
      <c r="E37" s="2">
        <f>VLOOKUP(B37,'Listado de precios'!$A$5:$C$184,3,0)</f>
        <v>880</v>
      </c>
      <c r="F37" s="2">
        <f t="shared" si="5"/>
        <v>7040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f>D37</f>
        <v>8</v>
      </c>
      <c r="E38" s="2">
        <f>VLOOKUP(B38,'Listado de precios'!$A$5:$C$184,3,0)</f>
        <v>2167</v>
      </c>
      <c r="F38" s="2">
        <f t="shared" si="5"/>
        <v>17336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177</v>
      </c>
      <c r="C40" s="2" t="s">
        <v>2</v>
      </c>
      <c r="D40" s="2">
        <v>1</v>
      </c>
      <c r="E40" s="2">
        <f>VLOOKUP(B40,'Listado de precios'!$A$5:$C$184,3,0)</f>
        <v>1550</v>
      </c>
      <c r="F40" s="2">
        <f t="shared" si="5"/>
        <v>1550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40227.891000000003</v>
      </c>
    </row>
    <row r="44" spans="1:6" x14ac:dyDescent="0.2">
      <c r="A44" s="2" t="s">
        <v>10</v>
      </c>
      <c r="B44" s="2" t="s">
        <v>223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v>3.01</v>
      </c>
      <c r="B46" s="2" t="s">
        <v>37</v>
      </c>
      <c r="C46" s="2" t="s">
        <v>38</v>
      </c>
      <c r="D46" s="2">
        <v>3.3900000000000002E-3</v>
      </c>
      <c r="E46" s="2">
        <f>VLOOKUP(B46,'Listado de precios'!$A$5:$C$184,3,0)</f>
        <v>56900</v>
      </c>
      <c r="F46" s="2">
        <f t="shared" ref="F46:F52" si="6">D46*E46</f>
        <v>192.89100000000002</v>
      </c>
    </row>
    <row r="47" spans="1:6" x14ac:dyDescent="0.2">
      <c r="A47" s="2">
        <v>3.0199999999999996</v>
      </c>
      <c r="B47" s="2" t="s">
        <v>53</v>
      </c>
      <c r="C47" s="2" t="s">
        <v>2</v>
      </c>
      <c r="D47" s="2">
        <v>0.01</v>
      </c>
      <c r="E47" s="2">
        <f>VLOOKUP(B47,'Listado de precios'!$A$5:$C$184,3,0)</f>
        <v>27900</v>
      </c>
      <c r="F47" s="2">
        <f t="shared" si="6"/>
        <v>279</v>
      </c>
    </row>
    <row r="48" spans="1:6" x14ac:dyDescent="0.2">
      <c r="A48" s="2">
        <v>3.0299999999999994</v>
      </c>
      <c r="B48" s="2" t="s">
        <v>150</v>
      </c>
      <c r="C48" s="2" t="s">
        <v>1</v>
      </c>
      <c r="D48" s="2">
        <v>2</v>
      </c>
      <c r="E48" s="2">
        <f>VLOOKUP(B48,'Listado de precios'!$A$5:$C$184,3,0)</f>
        <v>880</v>
      </c>
      <c r="F48" s="2">
        <f t="shared" si="6"/>
        <v>1760</v>
      </c>
    </row>
    <row r="49" spans="1:6" x14ac:dyDescent="0.2">
      <c r="A49" s="2">
        <v>3.0399999999999991</v>
      </c>
      <c r="B49" s="2" t="s">
        <v>131</v>
      </c>
      <c r="C49" s="2" t="s">
        <v>1</v>
      </c>
      <c r="D49" s="2">
        <f>D48</f>
        <v>2</v>
      </c>
      <c r="E49" s="2">
        <f>VLOOKUP(B49,'Listado de precios'!$A$5:$C$184,3,0)</f>
        <v>2167</v>
      </c>
      <c r="F49" s="2">
        <f t="shared" si="6"/>
        <v>4334</v>
      </c>
    </row>
    <row r="50" spans="1:6" x14ac:dyDescent="0.2">
      <c r="A50" s="2">
        <v>3.0499999999999989</v>
      </c>
      <c r="B50" s="2" t="s">
        <v>74</v>
      </c>
      <c r="C50" s="2" t="s">
        <v>75</v>
      </c>
      <c r="D50" s="2">
        <v>1</v>
      </c>
      <c r="E50" s="2">
        <f>VLOOKUP(B50,'Listado de precios'!$A$5:$C$184,3,0)</f>
        <v>4200</v>
      </c>
      <c r="F50" s="2">
        <f t="shared" si="6"/>
        <v>4200</v>
      </c>
    </row>
    <row r="51" spans="1:6" x14ac:dyDescent="0.2">
      <c r="A51" s="2">
        <v>3.0599999999999987</v>
      </c>
      <c r="B51" s="2" t="s">
        <v>177</v>
      </c>
      <c r="C51" s="2" t="s">
        <v>2</v>
      </c>
      <c r="D51" s="2">
        <v>1</v>
      </c>
      <c r="E51" s="2">
        <f>VLOOKUP(B51,'Listado de precios'!$A$5:$C$184,3,0)</f>
        <v>1550</v>
      </c>
      <c r="F51" s="2">
        <f t="shared" si="6"/>
        <v>1550</v>
      </c>
    </row>
    <row r="52" spans="1:6" x14ac:dyDescent="0.2">
      <c r="A52" s="2">
        <v>3.0699999999999985</v>
      </c>
      <c r="B52" s="2" t="s">
        <v>63</v>
      </c>
      <c r="C52" s="2" t="s">
        <v>2</v>
      </c>
      <c r="D52" s="2">
        <v>1</v>
      </c>
      <c r="E52" s="2">
        <f>VLOOKUP(B52,'Listado de precios'!$A$5:$C$184,3,0)</f>
        <v>9630</v>
      </c>
      <c r="F52" s="2">
        <f t="shared" si="6"/>
        <v>9630</v>
      </c>
    </row>
    <row r="53" spans="1:6" x14ac:dyDescent="0.2">
      <c r="E53" s="2" t="s">
        <v>87</v>
      </c>
      <c r="F53" s="2">
        <f>SUM(F46:F52)</f>
        <v>21945.891</v>
      </c>
    </row>
    <row r="55" spans="1:6" x14ac:dyDescent="0.2">
      <c r="A55" s="2" t="s">
        <v>10</v>
      </c>
      <c r="B55" s="2" t="s">
        <v>222</v>
      </c>
    </row>
    <row r="56" spans="1:6" x14ac:dyDescent="0.2">
      <c r="A56" s="2">
        <v>4</v>
      </c>
      <c r="B56" s="2" t="s">
        <v>15</v>
      </c>
    </row>
    <row r="57" spans="1:6" x14ac:dyDescent="0.2">
      <c r="A57" s="2">
        <f t="shared" ref="A57:A66" si="7">A56+0.01</f>
        <v>4.01</v>
      </c>
      <c r="B57" s="2" t="s">
        <v>37</v>
      </c>
      <c r="C57" s="2" t="s">
        <v>38</v>
      </c>
      <c r="D57" s="2">
        <v>3.3900000000000002E-3</v>
      </c>
      <c r="E57" s="2">
        <f>VLOOKUP(B57,'Listado de precios'!$A$5:$C$184,3,0)</f>
        <v>56900</v>
      </c>
      <c r="F57" s="2">
        <f t="shared" ref="F57:F66" si="8">E57*D57</f>
        <v>192.89100000000002</v>
      </c>
    </row>
    <row r="58" spans="1:6" x14ac:dyDescent="0.2">
      <c r="A58" s="2">
        <f t="shared" si="7"/>
        <v>4.0199999999999996</v>
      </c>
      <c r="B58" s="2" t="s">
        <v>53</v>
      </c>
      <c r="C58" s="2" t="s">
        <v>2</v>
      </c>
      <c r="D58" s="2">
        <v>0.01</v>
      </c>
      <c r="E58" s="2">
        <f>VLOOKUP(B58,'Listado de precios'!$A$5:$C$184,3,0)</f>
        <v>27900</v>
      </c>
      <c r="F58" s="2">
        <f t="shared" si="8"/>
        <v>279</v>
      </c>
    </row>
    <row r="59" spans="1:6" x14ac:dyDescent="0.2">
      <c r="A59" s="2">
        <f t="shared" si="7"/>
        <v>4.0299999999999994</v>
      </c>
      <c r="B59" s="2" t="s">
        <v>150</v>
      </c>
      <c r="C59" s="2" t="s">
        <v>1</v>
      </c>
      <c r="D59" s="2">
        <v>5</v>
      </c>
      <c r="E59" s="2">
        <f>VLOOKUP(B59,'Listado de precios'!$A$5:$C$184,3,0)</f>
        <v>880</v>
      </c>
      <c r="F59" s="2">
        <f t="shared" si="8"/>
        <v>4400</v>
      </c>
    </row>
    <row r="60" spans="1:6" x14ac:dyDescent="0.2">
      <c r="A60" s="2">
        <f t="shared" si="7"/>
        <v>4.0399999999999991</v>
      </c>
      <c r="B60" s="2" t="s">
        <v>131</v>
      </c>
      <c r="C60" s="2" t="s">
        <v>1</v>
      </c>
      <c r="D60" s="2">
        <f>D59</f>
        <v>5</v>
      </c>
      <c r="E60" s="2">
        <f>VLOOKUP(B60,'Listado de precios'!$A$5:$C$184,3,0)</f>
        <v>2167</v>
      </c>
      <c r="F60" s="2">
        <f t="shared" si="8"/>
        <v>10835</v>
      </c>
    </row>
    <row r="61" spans="1:6" x14ac:dyDescent="0.2">
      <c r="A61" s="2">
        <f t="shared" si="7"/>
        <v>4.0499999999999989</v>
      </c>
      <c r="B61" s="2" t="s">
        <v>69</v>
      </c>
      <c r="C61" s="2" t="s">
        <v>2</v>
      </c>
      <c r="D61" s="2">
        <v>1</v>
      </c>
      <c r="E61" s="2">
        <f>VLOOKUP(B61,'Listado de precios'!$A$5:$C$184,3,0)</f>
        <v>4400</v>
      </c>
      <c r="F61" s="2">
        <f t="shared" si="8"/>
        <v>4400</v>
      </c>
    </row>
    <row r="62" spans="1:6" x14ac:dyDescent="0.2">
      <c r="A62" s="2">
        <f t="shared" si="7"/>
        <v>4.0599999999999987</v>
      </c>
      <c r="B62" s="2" t="s">
        <v>177</v>
      </c>
      <c r="C62" s="2" t="s">
        <v>2</v>
      </c>
      <c r="D62" s="2">
        <v>1</v>
      </c>
      <c r="E62" s="2">
        <f>VLOOKUP(B62,'Listado de precios'!$A$5:$C$184,3,0)</f>
        <v>1550</v>
      </c>
      <c r="F62" s="2">
        <f t="shared" si="8"/>
        <v>1550</v>
      </c>
    </row>
    <row r="63" spans="1:6" x14ac:dyDescent="0.2">
      <c r="A63" s="2">
        <f t="shared" si="7"/>
        <v>4.0699999999999985</v>
      </c>
      <c r="B63" s="2" t="s">
        <v>41</v>
      </c>
      <c r="C63" s="2" t="s">
        <v>2</v>
      </c>
      <c r="D63" s="2">
        <v>1</v>
      </c>
      <c r="E63" s="2">
        <f>VLOOKUP(B63,'Listado de precios'!$A$5:$C$184,3,0)</f>
        <v>1100</v>
      </c>
      <c r="F63" s="2">
        <f t="shared" si="8"/>
        <v>1100</v>
      </c>
    </row>
    <row r="64" spans="1:6" x14ac:dyDescent="0.2">
      <c r="A64" s="2">
        <f t="shared" si="7"/>
        <v>4.0799999999999983</v>
      </c>
      <c r="B64" s="2" t="s">
        <v>22</v>
      </c>
      <c r="C64" s="2" t="s">
        <v>1</v>
      </c>
      <c r="D64" s="2">
        <f>D59+1</f>
        <v>6</v>
      </c>
      <c r="E64" s="2">
        <f>VLOOKUP(B64,'Listado de precios'!$A$5:$C$184,3,0)</f>
        <v>1076.0159999999998</v>
      </c>
      <c r="F64" s="2">
        <f t="shared" si="8"/>
        <v>6456.0959999999995</v>
      </c>
    </row>
    <row r="65" spans="1:6" x14ac:dyDescent="0.2">
      <c r="A65" s="2">
        <f t="shared" si="7"/>
        <v>4.0899999999999981</v>
      </c>
      <c r="B65" s="2" t="s">
        <v>62</v>
      </c>
      <c r="C65" s="2" t="s">
        <v>2</v>
      </c>
      <c r="D65" s="2">
        <v>1</v>
      </c>
      <c r="E65" s="2">
        <f>VLOOKUP(B65,'Listado de precios'!$A$5:$C$184,3,0)</f>
        <v>12840</v>
      </c>
      <c r="F65" s="2">
        <f t="shared" si="8"/>
        <v>12840</v>
      </c>
    </row>
    <row r="66" spans="1:6" x14ac:dyDescent="0.2">
      <c r="A66" s="2">
        <f t="shared" si="7"/>
        <v>4.0999999999999979</v>
      </c>
      <c r="B66" s="2" t="s">
        <v>146</v>
      </c>
      <c r="D66" s="2">
        <v>1</v>
      </c>
      <c r="E66" s="2">
        <f>VLOOKUP(B66,'Listado de precios'!$A$5:$C$184,3,0)</f>
        <v>10000</v>
      </c>
      <c r="F66" s="2">
        <f t="shared" si="8"/>
        <v>10000</v>
      </c>
    </row>
    <row r="67" spans="1:6" x14ac:dyDescent="0.2">
      <c r="E67" s="2" t="s">
        <v>87</v>
      </c>
      <c r="F67" s="2">
        <f>SUM(F57:F66)</f>
        <v>52052.987000000001</v>
      </c>
    </row>
    <row r="69" spans="1:6" x14ac:dyDescent="0.2">
      <c r="A69" s="2" t="s">
        <v>10</v>
      </c>
      <c r="B69" s="2" t="s">
        <v>141</v>
      </c>
    </row>
    <row r="70" spans="1:6" x14ac:dyDescent="0.2">
      <c r="A70" s="2">
        <v>5</v>
      </c>
      <c r="B70" s="2" t="s">
        <v>15</v>
      </c>
    </row>
    <row r="71" spans="1:6" x14ac:dyDescent="0.2">
      <c r="A71" s="2">
        <f t="shared" ref="A71:A80" si="9">A70+0.01</f>
        <v>5.01</v>
      </c>
      <c r="B71" s="2" t="s">
        <v>37</v>
      </c>
      <c r="C71" s="2" t="s">
        <v>38</v>
      </c>
      <c r="D71" s="2">
        <v>3.3900000000000002E-3</v>
      </c>
      <c r="E71" s="2">
        <f>VLOOKUP(B71,'Listado de precios'!$A$5:$C$184,3,0)</f>
        <v>56900</v>
      </c>
      <c r="F71" s="2">
        <f t="shared" ref="F71:F79" si="10">D71*E71</f>
        <v>192.89100000000002</v>
      </c>
    </row>
    <row r="72" spans="1:6" x14ac:dyDescent="0.2">
      <c r="A72" s="2">
        <f t="shared" si="9"/>
        <v>5.0199999999999996</v>
      </c>
      <c r="B72" s="2" t="s">
        <v>53</v>
      </c>
      <c r="C72" s="2" t="s">
        <v>2</v>
      </c>
      <c r="D72" s="2">
        <v>0.01</v>
      </c>
      <c r="E72" s="2">
        <f>VLOOKUP(B72,'Listado de precios'!$A$5:$C$184,3,0)</f>
        <v>27900</v>
      </c>
      <c r="F72" s="2">
        <f t="shared" si="10"/>
        <v>279</v>
      </c>
    </row>
    <row r="73" spans="1:6" x14ac:dyDescent="0.2">
      <c r="A73" s="2">
        <f t="shared" si="9"/>
        <v>5.0299999999999994</v>
      </c>
      <c r="B73" s="2" t="s">
        <v>150</v>
      </c>
      <c r="C73" s="2" t="s">
        <v>1</v>
      </c>
      <c r="D73" s="2">
        <v>7</v>
      </c>
      <c r="E73" s="2">
        <f>VLOOKUP(B73,'Listado de precios'!$A$5:$C$184,3,0)</f>
        <v>880</v>
      </c>
      <c r="F73" s="2">
        <f t="shared" si="10"/>
        <v>6160</v>
      </c>
    </row>
    <row r="74" spans="1:6" x14ac:dyDescent="0.2">
      <c r="A74" s="2">
        <f t="shared" si="9"/>
        <v>5.0399999999999991</v>
      </c>
      <c r="B74" s="2" t="s">
        <v>131</v>
      </c>
      <c r="C74" s="2" t="s">
        <v>1</v>
      </c>
      <c r="D74" s="2">
        <f>D73</f>
        <v>7</v>
      </c>
      <c r="E74" s="2">
        <f>VLOOKUP(B74,'Listado de precios'!$A$5:$C$184,3,0)</f>
        <v>2167</v>
      </c>
      <c r="F74" s="2">
        <f t="shared" si="10"/>
        <v>15169</v>
      </c>
    </row>
    <row r="75" spans="1:6" x14ac:dyDescent="0.2">
      <c r="A75" s="2">
        <f t="shared" si="9"/>
        <v>5.0499999999999989</v>
      </c>
      <c r="B75" s="2" t="s">
        <v>71</v>
      </c>
      <c r="C75" s="2" t="s">
        <v>2</v>
      </c>
      <c r="D75" s="2">
        <v>1</v>
      </c>
      <c r="E75" s="2">
        <f>VLOOKUP(B75,'Listado de precios'!$A$5:$C$184,3,0)</f>
        <v>15000</v>
      </c>
      <c r="F75" s="2">
        <f t="shared" si="10"/>
        <v>15000</v>
      </c>
    </row>
    <row r="76" spans="1:6" x14ac:dyDescent="0.2">
      <c r="A76" s="2">
        <f t="shared" si="9"/>
        <v>5.0599999999999987</v>
      </c>
      <c r="B76" s="2" t="s">
        <v>177</v>
      </c>
      <c r="C76" s="2" t="s">
        <v>2</v>
      </c>
      <c r="D76" s="2">
        <v>1</v>
      </c>
      <c r="E76" s="2">
        <f>VLOOKUP(B76,'Listado de precios'!$A$5:$C$184,3,0)</f>
        <v>1550</v>
      </c>
      <c r="F76" s="2">
        <f t="shared" si="10"/>
        <v>1550</v>
      </c>
    </row>
    <row r="77" spans="1:6" x14ac:dyDescent="0.2">
      <c r="A77" s="2">
        <f t="shared" si="9"/>
        <v>5.0699999999999985</v>
      </c>
      <c r="B77" s="2" t="s">
        <v>28</v>
      </c>
      <c r="C77" s="2" t="s">
        <v>1</v>
      </c>
      <c r="D77" s="2">
        <v>14</v>
      </c>
      <c r="E77" s="2">
        <f>VLOOKUP(B77,'Listado de precios'!$A$5:$C$184,3,0)</f>
        <v>938.71194000000003</v>
      </c>
      <c r="F77" s="2">
        <f t="shared" si="10"/>
        <v>13141.96716</v>
      </c>
    </row>
    <row r="78" spans="1:6" x14ac:dyDescent="0.2">
      <c r="A78" s="2">
        <f t="shared" si="9"/>
        <v>5.0799999999999983</v>
      </c>
      <c r="B78" s="2" t="s">
        <v>42</v>
      </c>
      <c r="C78" s="2" t="s">
        <v>2</v>
      </c>
      <c r="D78" s="2">
        <v>2</v>
      </c>
      <c r="E78" s="2">
        <f>VLOOKUP(B78,'Listado de precios'!$A$5:$C$184,3,0)</f>
        <v>895.71749999999997</v>
      </c>
      <c r="F78" s="2">
        <f t="shared" si="10"/>
        <v>1791.4349999999999</v>
      </c>
    </row>
    <row r="79" spans="1:6" x14ac:dyDescent="0.2">
      <c r="A79" s="2">
        <f t="shared" si="9"/>
        <v>5.0899999999999981</v>
      </c>
      <c r="B79" s="2" t="s">
        <v>64</v>
      </c>
      <c r="C79" s="2" t="s">
        <v>2</v>
      </c>
      <c r="D79" s="2">
        <v>1</v>
      </c>
      <c r="E79" s="2">
        <f>VLOOKUP(B79,'Listado de precios'!$A$5:$C$184,3,0)</f>
        <v>12840</v>
      </c>
      <c r="F79" s="2">
        <f t="shared" si="10"/>
        <v>12840</v>
      </c>
    </row>
    <row r="80" spans="1:6" x14ac:dyDescent="0.2">
      <c r="A80" s="2">
        <f t="shared" si="9"/>
        <v>5.0999999999999979</v>
      </c>
      <c r="B80" s="2" t="s">
        <v>147</v>
      </c>
      <c r="C80" s="2" t="s">
        <v>2</v>
      </c>
      <c r="D80" s="2">
        <v>1</v>
      </c>
      <c r="E80" s="2">
        <f>VLOOKUP(B80,'Listado de precios'!$A$5:$C$184,3,0)</f>
        <v>6000</v>
      </c>
      <c r="F80" s="2">
        <f>E80*D80</f>
        <v>6000</v>
      </c>
    </row>
    <row r="81" spans="1:6" x14ac:dyDescent="0.2">
      <c r="E81" s="2" t="s">
        <v>87</v>
      </c>
      <c r="F81" s="2">
        <f>SUM(F71:F80)</f>
        <v>72124.293160000001</v>
      </c>
    </row>
    <row r="83" spans="1:6" x14ac:dyDescent="0.2">
      <c r="A83" s="2" t="s">
        <v>10</v>
      </c>
      <c r="B83" s="2" t="s">
        <v>142</v>
      </c>
    </row>
    <row r="84" spans="1:6" x14ac:dyDescent="0.2">
      <c r="A84" s="2">
        <v>6</v>
      </c>
      <c r="B84" s="2" t="s">
        <v>15</v>
      </c>
    </row>
    <row r="85" spans="1:6" x14ac:dyDescent="0.2">
      <c r="A85" s="2">
        <f t="shared" ref="A85:A91" si="11">A84+0.01</f>
        <v>6.01</v>
      </c>
      <c r="B85" s="2" t="s">
        <v>37</v>
      </c>
      <c r="C85" s="2" t="s">
        <v>38</v>
      </c>
      <c r="D85" s="2">
        <v>3.3900000000000002E-3</v>
      </c>
      <c r="E85" s="2">
        <f>VLOOKUP(B85,'Listado de precios'!$A$5:$C$184,3,0)</f>
        <v>56900</v>
      </c>
      <c r="F85" s="2">
        <f t="shared" ref="F85:F91" si="12">D85*E85</f>
        <v>192.89100000000002</v>
      </c>
    </row>
    <row r="86" spans="1:6" x14ac:dyDescent="0.2">
      <c r="A86" s="2">
        <f t="shared" si="11"/>
        <v>6.02</v>
      </c>
      <c r="B86" s="2" t="s">
        <v>53</v>
      </c>
      <c r="C86" s="2" t="s">
        <v>2</v>
      </c>
      <c r="D86" s="2">
        <v>0.01</v>
      </c>
      <c r="E86" s="2">
        <f>VLOOKUP(B86,'Listado de precios'!$A$5:$C$184,3,0)</f>
        <v>27900</v>
      </c>
      <c r="F86" s="2">
        <f t="shared" si="12"/>
        <v>279</v>
      </c>
    </row>
    <row r="87" spans="1:6" x14ac:dyDescent="0.2">
      <c r="A87" s="2">
        <f t="shared" si="11"/>
        <v>6.0299999999999994</v>
      </c>
      <c r="B87" s="2" t="s">
        <v>150</v>
      </c>
      <c r="C87" s="2" t="s">
        <v>1</v>
      </c>
      <c r="D87" s="2">
        <v>8</v>
      </c>
      <c r="E87" s="2">
        <f>VLOOKUP(B87,'Listado de precios'!$A$5:$C$184,3,0)</f>
        <v>880</v>
      </c>
      <c r="F87" s="2">
        <f t="shared" si="12"/>
        <v>7040</v>
      </c>
    </row>
    <row r="88" spans="1:6" x14ac:dyDescent="0.2">
      <c r="A88" s="2">
        <f t="shared" si="11"/>
        <v>6.0399999999999991</v>
      </c>
      <c r="B88" s="2" t="s">
        <v>131</v>
      </c>
      <c r="C88" s="2" t="s">
        <v>1</v>
      </c>
      <c r="D88" s="2">
        <f>D87</f>
        <v>8</v>
      </c>
      <c r="E88" s="2">
        <f>VLOOKUP(B88,'Listado de precios'!$A$5:$C$184,3,0)</f>
        <v>2167</v>
      </c>
      <c r="F88" s="2">
        <f t="shared" si="12"/>
        <v>17336</v>
      </c>
    </row>
    <row r="89" spans="1:6" x14ac:dyDescent="0.2">
      <c r="A89" s="2">
        <f t="shared" si="11"/>
        <v>6.0499999999999989</v>
      </c>
      <c r="B89" s="2" t="s">
        <v>74</v>
      </c>
      <c r="C89" s="2" t="s">
        <v>75</v>
      </c>
      <c r="D89" s="2">
        <v>1</v>
      </c>
      <c r="E89" s="2">
        <f>VLOOKUP(B89,'Listado de precios'!$A$5:$C$184,3,0)</f>
        <v>4200</v>
      </c>
      <c r="F89" s="2">
        <f t="shared" si="12"/>
        <v>4200</v>
      </c>
    </row>
    <row r="90" spans="1:6" x14ac:dyDescent="0.2">
      <c r="A90" s="2">
        <f t="shared" si="11"/>
        <v>6.0599999999999987</v>
      </c>
      <c r="B90" s="2" t="s">
        <v>177</v>
      </c>
      <c r="C90" s="2" t="s">
        <v>2</v>
      </c>
      <c r="D90" s="2">
        <v>1</v>
      </c>
      <c r="E90" s="2">
        <f>VLOOKUP(B90,'Listado de precios'!$A$5:$C$184,3,0)</f>
        <v>1550</v>
      </c>
      <c r="F90" s="2">
        <f t="shared" si="12"/>
        <v>1550</v>
      </c>
    </row>
    <row r="91" spans="1:6" x14ac:dyDescent="0.2">
      <c r="A91" s="2">
        <f t="shared" si="11"/>
        <v>6.0699999999999985</v>
      </c>
      <c r="B91" s="2" t="s">
        <v>63</v>
      </c>
      <c r="C91" s="2" t="s">
        <v>2</v>
      </c>
      <c r="D91" s="2">
        <v>1</v>
      </c>
      <c r="E91" s="2">
        <f>VLOOKUP(B91,'Listado de precios'!$A$5:$C$184,3,0)</f>
        <v>9630</v>
      </c>
      <c r="F91" s="2">
        <f t="shared" si="12"/>
        <v>9630</v>
      </c>
    </row>
    <row r="92" spans="1:6" x14ac:dyDescent="0.2">
      <c r="E92" s="2" t="s">
        <v>87</v>
      </c>
      <c r="F92" s="2">
        <f>SUM(F85:F91)</f>
        <v>40227.891000000003</v>
      </c>
    </row>
    <row r="94" spans="1:6" x14ac:dyDescent="0.2">
      <c r="A94" s="2" t="s">
        <v>10</v>
      </c>
      <c r="B94" s="2" t="s">
        <v>143</v>
      </c>
    </row>
    <row r="95" spans="1:6" x14ac:dyDescent="0.2">
      <c r="A95" s="2">
        <v>7</v>
      </c>
      <c r="B95" s="2" t="s">
        <v>15</v>
      </c>
    </row>
    <row r="96" spans="1:6" x14ac:dyDescent="0.2">
      <c r="A96" s="2">
        <f t="shared" ref="A96:A108" si="13">A95+0.01</f>
        <v>7.01</v>
      </c>
      <c r="B96" s="2" t="s">
        <v>32</v>
      </c>
      <c r="C96" s="2" t="s">
        <v>2</v>
      </c>
      <c r="D96" s="2">
        <v>1</v>
      </c>
      <c r="E96" s="2">
        <f>VLOOKUP(B96,'Listado de precios'!$A$5:$C$184,3,0)</f>
        <v>31887.542999999998</v>
      </c>
      <c r="F96" s="2">
        <f t="shared" ref="F96:F108" si="14">D96*E96</f>
        <v>31887.542999999998</v>
      </c>
    </row>
    <row r="97" spans="1:6" x14ac:dyDescent="0.2">
      <c r="A97" s="2">
        <f t="shared" si="13"/>
        <v>7.02</v>
      </c>
      <c r="B97" s="2" t="s">
        <v>79</v>
      </c>
      <c r="C97" s="2" t="s">
        <v>1</v>
      </c>
      <c r="D97" s="2">
        <v>6.7</v>
      </c>
      <c r="E97" s="2">
        <f>VLOOKUP(B97,'Listado de precios'!$A$5:$C$184,3,0)</f>
        <v>4659</v>
      </c>
      <c r="F97" s="2">
        <f t="shared" si="14"/>
        <v>31215.3</v>
      </c>
    </row>
    <row r="98" spans="1:6" x14ac:dyDescent="0.2">
      <c r="A98" s="2">
        <f t="shared" si="13"/>
        <v>7.0299999999999994</v>
      </c>
      <c r="B98" s="2" t="s">
        <v>129</v>
      </c>
      <c r="C98" s="2" t="s">
        <v>1</v>
      </c>
      <c r="D98" s="2">
        <f>D97</f>
        <v>6.7</v>
      </c>
      <c r="E98" s="2">
        <f>VLOOKUP(B98,'Listado de precios'!$A$5:$C$184,3,0)</f>
        <v>2167</v>
      </c>
      <c r="F98" s="2">
        <f t="shared" si="14"/>
        <v>14518.9</v>
      </c>
    </row>
    <row r="99" spans="1:6" x14ac:dyDescent="0.2">
      <c r="A99" s="2">
        <f t="shared" si="13"/>
        <v>7.0399999999999991</v>
      </c>
      <c r="B99" s="2" t="s">
        <v>52</v>
      </c>
      <c r="C99" s="2" t="s">
        <v>2</v>
      </c>
      <c r="D99" s="2">
        <v>7</v>
      </c>
      <c r="E99" s="2">
        <f>VLOOKUP(B99,'Listado de precios'!$A$5:$C$184,3,0)</f>
        <v>165</v>
      </c>
      <c r="F99" s="2">
        <f t="shared" si="14"/>
        <v>1155</v>
      </c>
    </row>
    <row r="100" spans="1:6" x14ac:dyDescent="0.2">
      <c r="A100" s="2">
        <f t="shared" si="13"/>
        <v>7.0499999999999989</v>
      </c>
      <c r="B100" s="2" t="s">
        <v>0</v>
      </c>
      <c r="C100" s="2" t="s">
        <v>1</v>
      </c>
      <c r="D100" s="2">
        <v>2.9</v>
      </c>
      <c r="E100" s="2">
        <f>VLOOKUP(B100,'Listado de precios'!$A$5:$C$184,3,0)</f>
        <v>600</v>
      </c>
      <c r="F100" s="2">
        <f t="shared" si="14"/>
        <v>1740</v>
      </c>
    </row>
    <row r="101" spans="1:6" x14ac:dyDescent="0.2">
      <c r="A101" s="2">
        <f t="shared" si="13"/>
        <v>7.0599999999999987</v>
      </c>
      <c r="B101" s="2" t="s">
        <v>85</v>
      </c>
      <c r="C101" s="2" t="s">
        <v>2</v>
      </c>
      <c r="D101" s="2">
        <v>1</v>
      </c>
      <c r="E101" s="2">
        <f>VLOOKUP(B101,'Listado de precios'!$A$5:$C$184,3,0)</f>
        <v>2316.6666666666665</v>
      </c>
      <c r="F101" s="2">
        <f t="shared" si="14"/>
        <v>2316.6666666666665</v>
      </c>
    </row>
    <row r="102" spans="1:6" x14ac:dyDescent="0.2">
      <c r="A102" s="2">
        <f t="shared" si="13"/>
        <v>7.0699999999999985</v>
      </c>
      <c r="B102" s="2" t="s">
        <v>41</v>
      </c>
      <c r="C102" s="2" t="s">
        <v>2</v>
      </c>
      <c r="D102" s="2">
        <v>2</v>
      </c>
      <c r="E102" s="2">
        <f>VLOOKUP(B102,'Listado de precios'!$A$5:$C$184,3,0)</f>
        <v>1100</v>
      </c>
      <c r="F102" s="2">
        <f t="shared" si="14"/>
        <v>2200</v>
      </c>
    </row>
    <row r="103" spans="1:6" x14ac:dyDescent="0.2">
      <c r="A103" s="2">
        <f t="shared" si="13"/>
        <v>7.0799999999999983</v>
      </c>
      <c r="B103" s="2" t="s">
        <v>194</v>
      </c>
      <c r="C103" s="2" t="s">
        <v>1</v>
      </c>
      <c r="D103" s="2">
        <v>100</v>
      </c>
      <c r="E103" s="2">
        <f>VLOOKUP(B103,'Listado de precios'!$A$5:$C$184,3,0)</f>
        <v>1900</v>
      </c>
      <c r="F103" s="2">
        <f t="shared" si="14"/>
        <v>190000</v>
      </c>
    </row>
    <row r="104" spans="1:6" x14ac:dyDescent="0.2">
      <c r="A104" s="2">
        <f t="shared" si="13"/>
        <v>7.0899999999999981</v>
      </c>
      <c r="B104" s="2" t="s">
        <v>181</v>
      </c>
      <c r="C104" s="2" t="s">
        <v>202</v>
      </c>
      <c r="D104" s="2">
        <f>D103</f>
        <v>100</v>
      </c>
      <c r="E104" s="2">
        <f>VLOOKUP(B104,'Listado de precios'!$A$5:$C$184,3,0)</f>
        <v>400</v>
      </c>
      <c r="F104" s="2">
        <f t="shared" si="14"/>
        <v>40000</v>
      </c>
    </row>
    <row r="105" spans="1:6" x14ac:dyDescent="0.2">
      <c r="A105" s="2">
        <f t="shared" si="13"/>
        <v>7.0999999999999979</v>
      </c>
      <c r="B105" s="2" t="s">
        <v>178</v>
      </c>
      <c r="C105" s="2" t="s">
        <v>2</v>
      </c>
      <c r="D105" s="2">
        <f>D106</f>
        <v>2</v>
      </c>
      <c r="E105" s="2">
        <f>VLOOKUP(B105,'Listado de precios'!$A$5:$C$184,3,0)</f>
        <v>6000</v>
      </c>
      <c r="F105" s="2">
        <f t="shared" si="14"/>
        <v>12000</v>
      </c>
    </row>
    <row r="106" spans="1:6" x14ac:dyDescent="0.2">
      <c r="A106" s="2">
        <f t="shared" si="13"/>
        <v>7.1099999999999977</v>
      </c>
      <c r="B106" s="2" t="s">
        <v>179</v>
      </c>
      <c r="C106" s="2" t="s">
        <v>2</v>
      </c>
      <c r="D106" s="2">
        <v>2</v>
      </c>
      <c r="E106" s="2">
        <f>VLOOKUP(B106,'Listado de precios'!$A$5:$C$184,3,0)</f>
        <v>21850</v>
      </c>
      <c r="F106" s="2">
        <f t="shared" si="14"/>
        <v>43700</v>
      </c>
    </row>
    <row r="107" spans="1:6" x14ac:dyDescent="0.2">
      <c r="A107" s="2">
        <f t="shared" si="13"/>
        <v>7.1199999999999974</v>
      </c>
      <c r="B107" s="2" t="s">
        <v>180</v>
      </c>
      <c r="C107" s="2" t="s">
        <v>2</v>
      </c>
      <c r="D107" s="2">
        <v>1</v>
      </c>
      <c r="E107" s="2">
        <f>VLOOKUP(B107,'Listado de precios'!$A$5:$C$184,3,0)</f>
        <v>28000</v>
      </c>
      <c r="F107" s="2">
        <f t="shared" si="14"/>
        <v>28000</v>
      </c>
    </row>
    <row r="108" spans="1:6" x14ac:dyDescent="0.2">
      <c r="A108" s="2">
        <f t="shared" si="13"/>
        <v>7.1299999999999972</v>
      </c>
      <c r="B108" s="2" t="s">
        <v>61</v>
      </c>
      <c r="C108" s="2" t="s">
        <v>2</v>
      </c>
      <c r="D108" s="2">
        <v>1</v>
      </c>
      <c r="E108" s="2">
        <f>VLOOKUP(B108,'Listado de precios'!$A$5:$C$184,3,0)</f>
        <v>19260</v>
      </c>
      <c r="F108" s="2">
        <f t="shared" si="14"/>
        <v>19260</v>
      </c>
    </row>
    <row r="109" spans="1:6" x14ac:dyDescent="0.2">
      <c r="E109" s="2" t="s">
        <v>87</v>
      </c>
      <c r="F109" s="2">
        <f>SUM(F96:F108)</f>
        <v>417993.40966666664</v>
      </c>
    </row>
    <row r="111" spans="1:6" x14ac:dyDescent="0.2">
      <c r="A111" s="2" t="s">
        <v>10</v>
      </c>
      <c r="B111" s="2" t="s">
        <v>106</v>
      </c>
    </row>
    <row r="112" spans="1:6" x14ac:dyDescent="0.2">
      <c r="A112" s="2">
        <v>8</v>
      </c>
      <c r="B112" s="2" t="s">
        <v>15</v>
      </c>
    </row>
    <row r="113" spans="1:6" x14ac:dyDescent="0.2">
      <c r="A113" s="2">
        <f t="shared" ref="A113:A124" si="15">A112+0.01</f>
        <v>8.01</v>
      </c>
      <c r="B113" s="2" t="s">
        <v>48</v>
      </c>
      <c r="C113" s="2" t="s">
        <v>2</v>
      </c>
      <c r="D113" s="2">
        <v>1</v>
      </c>
      <c r="E113" s="2">
        <f>VLOOKUP(B113,'Listado de precios'!$A$5:$C$184,3,0)</f>
        <v>710655</v>
      </c>
      <c r="F113" s="2">
        <f t="shared" ref="F113:F124" si="16">E113*D113</f>
        <v>710655</v>
      </c>
    </row>
    <row r="114" spans="1:6" x14ac:dyDescent="0.2">
      <c r="A114" s="2">
        <f t="shared" si="15"/>
        <v>8.02</v>
      </c>
      <c r="B114" s="2" t="s">
        <v>160</v>
      </c>
      <c r="C114" s="2" t="s">
        <v>1</v>
      </c>
      <c r="D114" s="2">
        <v>4</v>
      </c>
      <c r="E114" s="2">
        <f>VLOOKUP(B114,'Listado de precios'!$A$5:$C$184,3,0)</f>
        <v>10065</v>
      </c>
      <c r="F114" s="2">
        <f t="shared" si="16"/>
        <v>40260</v>
      </c>
    </row>
    <row r="115" spans="1:6" x14ac:dyDescent="0.2">
      <c r="A115" s="2">
        <f t="shared" si="15"/>
        <v>8.0299999999999994</v>
      </c>
      <c r="B115" s="2" t="s">
        <v>77</v>
      </c>
      <c r="C115" s="2" t="s">
        <v>1</v>
      </c>
      <c r="D115" s="2">
        <v>43</v>
      </c>
      <c r="E115" s="2">
        <f>VLOOKUP(B115,'Listado de precios'!$A$5:$C$184,3,0)</f>
        <v>9946</v>
      </c>
      <c r="F115" s="2">
        <f t="shared" si="16"/>
        <v>427678</v>
      </c>
    </row>
    <row r="116" spans="1:6" x14ac:dyDescent="0.2">
      <c r="A116" s="2">
        <f t="shared" si="15"/>
        <v>8.0399999999999991</v>
      </c>
      <c r="B116" s="2" t="s">
        <v>161</v>
      </c>
      <c r="C116" s="2" t="s">
        <v>1</v>
      </c>
      <c r="D116" s="2">
        <f>D114</f>
        <v>4</v>
      </c>
      <c r="E116" s="2">
        <f>VLOOKUP(B116,'Listado de precios'!$A$5:$C$184,3,0)</f>
        <v>2167</v>
      </c>
      <c r="F116" s="2">
        <f t="shared" si="16"/>
        <v>8668</v>
      </c>
    </row>
    <row r="117" spans="1:6" x14ac:dyDescent="0.2">
      <c r="A117" s="2">
        <f t="shared" si="15"/>
        <v>8.0499999999999989</v>
      </c>
      <c r="B117" s="2" t="s">
        <v>127</v>
      </c>
      <c r="C117" s="2" t="s">
        <v>1</v>
      </c>
      <c r="D117" s="2">
        <f>D115</f>
        <v>43</v>
      </c>
      <c r="E117" s="2">
        <f>VLOOKUP(B117,'Listado de precios'!$A$5:$C$184,3,0)</f>
        <v>4333</v>
      </c>
      <c r="F117" s="2">
        <f t="shared" si="16"/>
        <v>186319</v>
      </c>
    </row>
    <row r="118" spans="1:6" x14ac:dyDescent="0.2">
      <c r="A118" s="2">
        <f t="shared" si="15"/>
        <v>8.0599999999999987</v>
      </c>
      <c r="B118" s="2" t="s">
        <v>30</v>
      </c>
      <c r="C118" s="2" t="s">
        <v>2</v>
      </c>
      <c r="D118" s="2">
        <v>7</v>
      </c>
      <c r="E118" s="2">
        <f>VLOOKUP(B118,'Listado de precios'!$A$5:$C$184,3,0)</f>
        <v>86580</v>
      </c>
      <c r="F118" s="2">
        <f t="shared" si="16"/>
        <v>606060</v>
      </c>
    </row>
    <row r="119" spans="1:6" x14ac:dyDescent="0.2">
      <c r="A119" s="2">
        <f t="shared" si="15"/>
        <v>8.0699999999999985</v>
      </c>
      <c r="B119" s="2" t="s">
        <v>0</v>
      </c>
      <c r="C119" s="2" t="s">
        <v>1</v>
      </c>
      <c r="D119" s="2">
        <v>11</v>
      </c>
      <c r="E119" s="2">
        <f>VLOOKUP(B119,'Listado de precios'!$A$5:$C$184,3,0)</f>
        <v>600</v>
      </c>
      <c r="F119" s="2">
        <f t="shared" si="16"/>
        <v>6600</v>
      </c>
    </row>
    <row r="120" spans="1:6" x14ac:dyDescent="0.2">
      <c r="A120" s="2">
        <f t="shared" si="15"/>
        <v>8.0799999999999983</v>
      </c>
      <c r="B120" s="2" t="s">
        <v>50</v>
      </c>
      <c r="C120" s="2" t="s">
        <v>2</v>
      </c>
      <c r="D120" s="2">
        <v>43</v>
      </c>
      <c r="E120" s="2">
        <f>VLOOKUP(B120,'Listado de precios'!$A$5:$C$184,3,0)</f>
        <v>560</v>
      </c>
      <c r="F120" s="2">
        <f t="shared" si="16"/>
        <v>24080</v>
      </c>
    </row>
    <row r="121" spans="1:6" x14ac:dyDescent="0.2">
      <c r="A121" s="2">
        <f t="shared" si="15"/>
        <v>8.0899999999999981</v>
      </c>
      <c r="B121" s="2" t="s">
        <v>54</v>
      </c>
      <c r="C121" s="2" t="s">
        <v>2</v>
      </c>
      <c r="D121" s="2">
        <f>D118</f>
        <v>7</v>
      </c>
      <c r="E121" s="2">
        <f>VLOOKUP(B121,'Listado de precios'!$A$5:$C$184,3,0)</f>
        <v>8560</v>
      </c>
      <c r="F121" s="2">
        <f t="shared" si="16"/>
        <v>59920</v>
      </c>
    </row>
    <row r="122" spans="1:6" x14ac:dyDescent="0.2">
      <c r="A122" s="2">
        <f t="shared" si="15"/>
        <v>8.0999999999999979</v>
      </c>
      <c r="B122" s="2" t="s">
        <v>149</v>
      </c>
      <c r="C122" s="2" t="s">
        <v>2</v>
      </c>
      <c r="D122" s="2">
        <v>1</v>
      </c>
      <c r="E122" s="2">
        <f>VLOOKUP(B122,'Listado de precios'!$A$5:$C$184,3,0)</f>
        <v>8560</v>
      </c>
      <c r="F122" s="2">
        <f t="shared" si="16"/>
        <v>8560</v>
      </c>
    </row>
    <row r="123" spans="1:6" x14ac:dyDescent="0.2">
      <c r="A123" s="2">
        <f t="shared" si="15"/>
        <v>8.1099999999999977</v>
      </c>
      <c r="B123" s="2" t="s">
        <v>22</v>
      </c>
      <c r="C123" s="2" t="s">
        <v>1</v>
      </c>
      <c r="D123" s="2">
        <v>82</v>
      </c>
      <c r="E123" s="2">
        <f>VLOOKUP(B123,'Listado de precios'!$A$5:$C$184,3,0)</f>
        <v>1076.0159999999998</v>
      </c>
      <c r="F123" s="2">
        <f t="shared" si="16"/>
        <v>88233.311999999991</v>
      </c>
    </row>
    <row r="124" spans="1:6" x14ac:dyDescent="0.2">
      <c r="A124" s="2">
        <f t="shared" si="15"/>
        <v>8.1199999999999974</v>
      </c>
      <c r="B124" s="2" t="s">
        <v>41</v>
      </c>
      <c r="C124" s="2" t="s">
        <v>2</v>
      </c>
      <c r="D124" s="2">
        <v>7</v>
      </c>
      <c r="E124" s="2">
        <f>VLOOKUP(B124,'Listado de precios'!$A$5:$C$184,3,0)</f>
        <v>1100</v>
      </c>
      <c r="F124" s="2">
        <f t="shared" si="16"/>
        <v>7700</v>
      </c>
    </row>
    <row r="125" spans="1:6" x14ac:dyDescent="0.2">
      <c r="E125" s="2" t="s">
        <v>87</v>
      </c>
      <c r="F125" s="2">
        <f>SUM(F113:F124)</f>
        <v>2174733.3119999999</v>
      </c>
    </row>
    <row r="127" spans="1:6" x14ac:dyDescent="0.2">
      <c r="A127" s="2" t="s">
        <v>10</v>
      </c>
      <c r="B127" s="2" t="s">
        <v>107</v>
      </c>
    </row>
    <row r="128" spans="1:6" x14ac:dyDescent="0.2">
      <c r="A128" s="2">
        <v>9</v>
      </c>
      <c r="B128" s="2" t="s">
        <v>15</v>
      </c>
    </row>
    <row r="129" spans="1:6" x14ac:dyDescent="0.2">
      <c r="A129" s="2">
        <f t="shared" ref="A129:A145" si="17">A128+0.01</f>
        <v>9.01</v>
      </c>
      <c r="B129" s="2" t="s">
        <v>49</v>
      </c>
      <c r="C129" s="2" t="s">
        <v>2</v>
      </c>
      <c r="D129" s="2">
        <v>4</v>
      </c>
      <c r="E129" s="2">
        <f>VLOOKUP(B129,'Listado de precios'!$A$5:$C$184,3,0)</f>
        <v>147889</v>
      </c>
      <c r="F129" s="2">
        <f t="shared" ref="F129:F145" si="18">D129*E129</f>
        <v>591556</v>
      </c>
    </row>
    <row r="130" spans="1:6" x14ac:dyDescent="0.2">
      <c r="A130" s="2">
        <f t="shared" si="17"/>
        <v>9.02</v>
      </c>
      <c r="B130" s="2" t="s">
        <v>59</v>
      </c>
      <c r="C130" s="2" t="s">
        <v>2</v>
      </c>
      <c r="D130" s="2">
        <f>D129</f>
        <v>4</v>
      </c>
      <c r="E130" s="2">
        <f>VLOOKUP(B130,'Listado de precios'!$A$5:$C$184,3,0)</f>
        <v>8560</v>
      </c>
      <c r="F130" s="2">
        <f t="shared" si="18"/>
        <v>34240</v>
      </c>
    </row>
    <row r="131" spans="1:6" x14ac:dyDescent="0.2">
      <c r="A131" s="2">
        <f t="shared" si="17"/>
        <v>9.0299999999999994</v>
      </c>
      <c r="B131" s="2" t="s">
        <v>158</v>
      </c>
      <c r="C131" s="2" t="s">
        <v>2</v>
      </c>
      <c r="D131" s="2">
        <f>D129</f>
        <v>4</v>
      </c>
      <c r="E131" s="2">
        <f>VLOOKUP(B131,'Listado de precios'!$A$5:$C$184,3,0)</f>
        <v>760000</v>
      </c>
      <c r="F131" s="2">
        <f t="shared" si="18"/>
        <v>3040000</v>
      </c>
    </row>
    <row r="132" spans="1:6" x14ac:dyDescent="0.2">
      <c r="A132" s="2">
        <f t="shared" si="17"/>
        <v>9.0399999999999991</v>
      </c>
      <c r="B132" s="2" t="s">
        <v>78</v>
      </c>
      <c r="C132" s="2" t="s">
        <v>1</v>
      </c>
      <c r="D132" s="2">
        <v>300</v>
      </c>
      <c r="E132" s="2">
        <f>VLOOKUP(B132,'Listado de precios'!$A$5:$C$184,3,0)</f>
        <v>14675</v>
      </c>
      <c r="F132" s="2">
        <f t="shared" si="18"/>
        <v>4402500</v>
      </c>
    </row>
    <row r="133" spans="1:6" x14ac:dyDescent="0.2">
      <c r="A133" s="2">
        <f t="shared" si="17"/>
        <v>9.0499999999999989</v>
      </c>
      <c r="B133" s="2" t="s">
        <v>128</v>
      </c>
      <c r="C133" s="2" t="s">
        <v>2</v>
      </c>
      <c r="D133" s="2">
        <f>D132</f>
        <v>300</v>
      </c>
      <c r="E133" s="2">
        <f>VLOOKUP(B133,'Listado de precios'!$A$5:$C$184,3,0)</f>
        <v>6500</v>
      </c>
      <c r="F133" s="2">
        <f t="shared" si="18"/>
        <v>1950000</v>
      </c>
    </row>
    <row r="134" spans="1:6" x14ac:dyDescent="0.2">
      <c r="A134" s="2">
        <f t="shared" si="17"/>
        <v>9.0599999999999987</v>
      </c>
      <c r="B134" s="2" t="s">
        <v>51</v>
      </c>
      <c r="C134" s="2" t="s">
        <v>2</v>
      </c>
      <c r="D134" s="2">
        <f>D132</f>
        <v>300</v>
      </c>
      <c r="E134" s="2">
        <f>VLOOKUP(B134,'Listado de precios'!$A$5:$C$184,3,0)</f>
        <v>910</v>
      </c>
      <c r="F134" s="2">
        <f t="shared" si="18"/>
        <v>273000</v>
      </c>
    </row>
    <row r="135" spans="1:6" x14ac:dyDescent="0.2">
      <c r="A135" s="2">
        <f t="shared" si="17"/>
        <v>9.0699999999999985</v>
      </c>
      <c r="B135" s="2" t="s">
        <v>0</v>
      </c>
      <c r="C135" s="2" t="s">
        <v>1</v>
      </c>
      <c r="D135" s="2">
        <v>55</v>
      </c>
      <c r="E135" s="2">
        <f>VLOOKUP(B135,'Listado de precios'!$A$5:$C$184,3,0)</f>
        <v>600</v>
      </c>
      <c r="F135" s="2">
        <f t="shared" si="18"/>
        <v>33000</v>
      </c>
    </row>
    <row r="136" spans="1:6" x14ac:dyDescent="0.2">
      <c r="A136" s="2">
        <f t="shared" si="17"/>
        <v>9.0799999999999983</v>
      </c>
      <c r="B136" s="2" t="s">
        <v>22</v>
      </c>
      <c r="C136" s="2" t="s">
        <v>1</v>
      </c>
      <c r="D136" s="2">
        <v>143</v>
      </c>
      <c r="E136" s="2">
        <f>VLOOKUP(B136,'Listado de precios'!$A$5:$C$184,3,0)</f>
        <v>1076.0159999999998</v>
      </c>
      <c r="F136" s="2">
        <f t="shared" si="18"/>
        <v>153870.28799999997</v>
      </c>
    </row>
    <row r="137" spans="1:6" x14ac:dyDescent="0.2">
      <c r="A137" s="2">
        <f t="shared" si="17"/>
        <v>9.0899999999999981</v>
      </c>
      <c r="B137" s="2" t="s">
        <v>46</v>
      </c>
      <c r="C137" s="2" t="s">
        <v>2</v>
      </c>
      <c r="D137" s="2">
        <v>20</v>
      </c>
      <c r="E137" s="2">
        <f>VLOOKUP(B137,'Listado de precios'!$A$5:$C$184,3,0)</f>
        <v>22464.5949</v>
      </c>
      <c r="F137" s="2">
        <f t="shared" si="18"/>
        <v>449291.89799999999</v>
      </c>
    </row>
    <row r="138" spans="1:6" x14ac:dyDescent="0.2">
      <c r="A138" s="2">
        <f t="shared" si="17"/>
        <v>9.0999999999999979</v>
      </c>
      <c r="B138" s="2" t="s">
        <v>45</v>
      </c>
      <c r="C138" s="2" t="s">
        <v>2</v>
      </c>
      <c r="D138" s="2">
        <v>1</v>
      </c>
      <c r="E138" s="2">
        <f>VLOOKUP(B138,'Listado de precios'!$A$5:$C$184,3,0)</f>
        <v>8885.5175999999992</v>
      </c>
      <c r="F138" s="2">
        <f t="shared" si="18"/>
        <v>8885.5175999999992</v>
      </c>
    </row>
    <row r="139" spans="1:6" x14ac:dyDescent="0.2">
      <c r="A139" s="2">
        <f t="shared" si="17"/>
        <v>9.1099999999999977</v>
      </c>
      <c r="B139" s="2" t="s">
        <v>44</v>
      </c>
      <c r="C139" s="2" t="s">
        <v>2</v>
      </c>
      <c r="D139" s="2">
        <v>8</v>
      </c>
      <c r="E139" s="2">
        <f>VLOOKUP(B139,'Listado de precios'!$A$5:$C$184,3,0)</f>
        <v>8455.5731999999989</v>
      </c>
      <c r="F139" s="2">
        <f t="shared" si="18"/>
        <v>67644.585599999991</v>
      </c>
    </row>
    <row r="140" spans="1:6" x14ac:dyDescent="0.2">
      <c r="A140" s="2">
        <f t="shared" si="17"/>
        <v>9.1199999999999974</v>
      </c>
      <c r="B140" s="2" t="s">
        <v>138</v>
      </c>
      <c r="C140" s="2" t="s">
        <v>2</v>
      </c>
      <c r="D140" s="2">
        <v>1</v>
      </c>
      <c r="E140" s="2">
        <f>VLOOKUP(B140,'Listado de precios'!$A$5:$C$184,3,0)</f>
        <v>605136</v>
      </c>
      <c r="F140" s="2">
        <f t="shared" si="18"/>
        <v>605136</v>
      </c>
    </row>
    <row r="141" spans="1:6" x14ac:dyDescent="0.2">
      <c r="A141" s="2">
        <f t="shared" si="17"/>
        <v>9.1299999999999972</v>
      </c>
      <c r="B141" s="2" t="s">
        <v>139</v>
      </c>
      <c r="C141" s="2" t="s">
        <v>2</v>
      </c>
      <c r="D141" s="2">
        <f>D140</f>
        <v>1</v>
      </c>
      <c r="E141" s="2">
        <f>VLOOKUP(B141,'Listado de precios'!$A$5:$C$184,3,0)</f>
        <v>32100</v>
      </c>
      <c r="F141" s="2">
        <f t="shared" si="18"/>
        <v>32100</v>
      </c>
    </row>
    <row r="142" spans="1:6" x14ac:dyDescent="0.2">
      <c r="A142" s="2">
        <f t="shared" si="17"/>
        <v>9.139999999999997</v>
      </c>
      <c r="B142" s="2" t="s">
        <v>34</v>
      </c>
      <c r="C142" s="2" t="s">
        <v>2</v>
      </c>
      <c r="D142" s="2">
        <v>1</v>
      </c>
      <c r="E142" s="2">
        <f>VLOOKUP(B142,'Listado de precios'!$A$5:$C$184,3,0)</f>
        <v>302568</v>
      </c>
      <c r="F142" s="2">
        <f t="shared" si="18"/>
        <v>302568</v>
      </c>
    </row>
    <row r="143" spans="1:6" x14ac:dyDescent="0.2">
      <c r="A143" s="2">
        <f t="shared" si="17"/>
        <v>9.1499999999999968</v>
      </c>
      <c r="B143" s="2" t="s">
        <v>57</v>
      </c>
      <c r="C143" s="2" t="s">
        <v>2</v>
      </c>
      <c r="D143" s="2">
        <f>D142</f>
        <v>1</v>
      </c>
      <c r="E143" s="2">
        <f>VLOOKUP(B143,'Listado de precios'!$A$5:$C$184,3,0)</f>
        <v>16050</v>
      </c>
      <c r="F143" s="2">
        <f t="shared" si="18"/>
        <v>16050</v>
      </c>
    </row>
    <row r="144" spans="1:6" x14ac:dyDescent="0.2">
      <c r="A144" s="2">
        <f t="shared" si="17"/>
        <v>9.1599999999999966</v>
      </c>
      <c r="B144" s="2" t="s">
        <v>154</v>
      </c>
      <c r="C144" s="2" t="s">
        <v>2</v>
      </c>
      <c r="D144" s="2">
        <v>1</v>
      </c>
      <c r="E144" s="2">
        <f>VLOOKUP(B144,'Listado de precios'!$A$5:$C$184,3,0)</f>
        <v>110000</v>
      </c>
      <c r="F144" s="2">
        <f t="shared" si="18"/>
        <v>110000</v>
      </c>
    </row>
    <row r="145" spans="1:6" x14ac:dyDescent="0.2">
      <c r="A145" s="2">
        <f t="shared" si="17"/>
        <v>9.1699999999999964</v>
      </c>
      <c r="B145" s="2" t="s">
        <v>162</v>
      </c>
      <c r="C145" s="2" t="s">
        <v>60</v>
      </c>
      <c r="D145" s="2">
        <v>1</v>
      </c>
      <c r="E145" s="2">
        <f>VLOOKUP(B145,'Listado de precios'!$A$5:$C$184,3,0)</f>
        <v>1920000</v>
      </c>
      <c r="F145" s="2">
        <f t="shared" si="18"/>
        <v>1920000</v>
      </c>
    </row>
    <row r="146" spans="1:6" x14ac:dyDescent="0.2">
      <c r="F146" s="2">
        <f>SUM(F129:F145)</f>
        <v>13989842.2892</v>
      </c>
    </row>
    <row r="148" spans="1:6" x14ac:dyDescent="0.2">
      <c r="A148" s="2" t="s">
        <v>10</v>
      </c>
      <c r="B148" s="2" t="s">
        <v>108</v>
      </c>
    </row>
    <row r="149" spans="1:6" x14ac:dyDescent="0.2">
      <c r="A149" s="2">
        <v>10</v>
      </c>
      <c r="B149" s="2" t="s">
        <v>15</v>
      </c>
    </row>
    <row r="150" spans="1:6" x14ac:dyDescent="0.2">
      <c r="A150" s="2">
        <f t="shared" ref="A150:A161" si="19">A149+0.01</f>
        <v>10.01</v>
      </c>
      <c r="B150" s="2" t="s">
        <v>153</v>
      </c>
      <c r="C150" s="2" t="s">
        <v>2</v>
      </c>
      <c r="D150" s="2">
        <v>1</v>
      </c>
      <c r="E150" s="2">
        <f>VLOOKUP(B150,'Listado de precios'!$A$5:$C$184,3,0)</f>
        <v>54900</v>
      </c>
      <c r="F150" s="2">
        <f t="shared" ref="F150:F161" si="20">E150*D150</f>
        <v>54900</v>
      </c>
    </row>
    <row r="151" spans="1:6" x14ac:dyDescent="0.2">
      <c r="A151" s="2">
        <f t="shared" si="19"/>
        <v>10.02</v>
      </c>
      <c r="B151" s="2" t="s">
        <v>186</v>
      </c>
      <c r="C151" s="2" t="s">
        <v>2</v>
      </c>
      <c r="D151" s="2">
        <v>1</v>
      </c>
      <c r="E151" s="2">
        <f>VLOOKUP(B151,'Listado de precios'!$A$5:$C$184,3,0)</f>
        <v>393800</v>
      </c>
      <c r="F151" s="2">
        <f t="shared" si="20"/>
        <v>393800</v>
      </c>
    </row>
    <row r="152" spans="1:6" x14ac:dyDescent="0.2">
      <c r="A152" s="2">
        <f t="shared" si="19"/>
        <v>10.029999999999999</v>
      </c>
      <c r="B152" s="2" t="s">
        <v>185</v>
      </c>
      <c r="C152" s="2" t="s">
        <v>2</v>
      </c>
      <c r="D152" s="2">
        <v>5</v>
      </c>
      <c r="E152" s="2">
        <f>VLOOKUP(B152,'Listado de precios'!$A$5:$C$184,3,0)</f>
        <v>469984</v>
      </c>
      <c r="F152" s="2">
        <f t="shared" si="20"/>
        <v>2349920</v>
      </c>
    </row>
    <row r="153" spans="1:6" x14ac:dyDescent="0.2">
      <c r="A153" s="2">
        <f t="shared" si="19"/>
        <v>10.039999999999999</v>
      </c>
      <c r="B153" s="2" t="s">
        <v>179</v>
      </c>
      <c r="C153" s="2" t="s">
        <v>2</v>
      </c>
      <c r="D153" s="2">
        <v>240</v>
      </c>
      <c r="E153" s="2">
        <f>VLOOKUP(B153,'Listado de precios'!$A$5:$C$184,3,0)</f>
        <v>21850</v>
      </c>
      <c r="F153" s="2">
        <f t="shared" si="20"/>
        <v>5244000</v>
      </c>
    </row>
    <row r="154" spans="1:6" x14ac:dyDescent="0.2">
      <c r="A154" s="2">
        <f t="shared" si="19"/>
        <v>10.049999999999999</v>
      </c>
      <c r="B154" s="2" t="s">
        <v>201</v>
      </c>
      <c r="C154" s="2" t="s">
        <v>2</v>
      </c>
      <c r="D154" s="2">
        <v>1</v>
      </c>
      <c r="E154" s="2">
        <f>VLOOKUP(B154,'Listado de precios'!$A$5:$C$184,3,0)</f>
        <v>45000</v>
      </c>
      <c r="F154" s="2">
        <f t="shared" si="20"/>
        <v>45000</v>
      </c>
    </row>
    <row r="155" spans="1:6" x14ac:dyDescent="0.2">
      <c r="A155" s="2">
        <f t="shared" si="19"/>
        <v>10.059999999999999</v>
      </c>
      <c r="B155" s="2" t="s">
        <v>178</v>
      </c>
      <c r="C155" s="2" t="s">
        <v>2</v>
      </c>
      <c r="D155" s="2">
        <f>D153</f>
        <v>240</v>
      </c>
      <c r="E155" s="2">
        <f>VLOOKUP(B155,'Listado de precios'!$A$5:$C$184,3,0)</f>
        <v>6000</v>
      </c>
      <c r="F155" s="2">
        <f t="shared" si="20"/>
        <v>1440000</v>
      </c>
    </row>
    <row r="156" spans="1:6" x14ac:dyDescent="0.2">
      <c r="A156" s="2">
        <f t="shared" si="19"/>
        <v>10.069999999999999</v>
      </c>
      <c r="B156" s="2" t="s">
        <v>123</v>
      </c>
      <c r="C156" s="2" t="s">
        <v>2</v>
      </c>
      <c r="D156" s="2">
        <v>1</v>
      </c>
      <c r="E156" s="2">
        <f>VLOOKUP(B156,'Listado de precios'!$A$5:$C$184,3,0)</f>
        <v>90000</v>
      </c>
      <c r="F156" s="2">
        <f t="shared" si="20"/>
        <v>90000</v>
      </c>
    </row>
    <row r="157" spans="1:6" x14ac:dyDescent="0.2">
      <c r="A157" s="2">
        <f t="shared" si="19"/>
        <v>10.079999999999998</v>
      </c>
      <c r="B157" s="2" t="s">
        <v>73</v>
      </c>
      <c r="C157" s="2" t="s">
        <v>2</v>
      </c>
      <c r="D157" s="2">
        <v>12</v>
      </c>
      <c r="E157" s="2">
        <f>VLOOKUP(B157,'Listado de precios'!$A$5:$C$184,3,0)</f>
        <v>11996</v>
      </c>
      <c r="F157" s="2">
        <f t="shared" si="20"/>
        <v>143952</v>
      </c>
    </row>
    <row r="158" spans="1:6" x14ac:dyDescent="0.2">
      <c r="A158" s="2">
        <f t="shared" si="19"/>
        <v>10.089999999999998</v>
      </c>
      <c r="B158" s="2" t="s">
        <v>20</v>
      </c>
      <c r="C158" s="2" t="s">
        <v>1</v>
      </c>
      <c r="D158" s="2">
        <v>8</v>
      </c>
      <c r="E158" s="2">
        <f>VLOOKUP(B158,'Listado de precios'!$A$5:$C$184,3,0)</f>
        <v>69389</v>
      </c>
      <c r="F158" s="2">
        <f t="shared" si="20"/>
        <v>555112</v>
      </c>
    </row>
    <row r="159" spans="1:6" x14ac:dyDescent="0.2">
      <c r="A159" s="2">
        <f t="shared" si="19"/>
        <v>10.099999999999998</v>
      </c>
      <c r="B159" s="2" t="s">
        <v>84</v>
      </c>
      <c r="C159" s="2" t="s">
        <v>1</v>
      </c>
      <c r="D159" s="2">
        <v>6.6</v>
      </c>
      <c r="E159" s="2">
        <f>VLOOKUP(B159,'Listado de precios'!$A$5:$C$184,3,0)</f>
        <v>16830</v>
      </c>
      <c r="F159" s="2">
        <f t="shared" si="20"/>
        <v>111078</v>
      </c>
    </row>
    <row r="160" spans="1:6" x14ac:dyDescent="0.2">
      <c r="A160" s="2">
        <f t="shared" si="19"/>
        <v>10.109999999999998</v>
      </c>
      <c r="B160" s="2" t="s">
        <v>133</v>
      </c>
      <c r="C160" s="2" t="s">
        <v>1</v>
      </c>
      <c r="D160" s="2">
        <f>D159</f>
        <v>6.6</v>
      </c>
      <c r="E160" s="2">
        <f>VLOOKUP(B160,'Listado de precios'!$A$5:$C$184,3,0)</f>
        <v>6500</v>
      </c>
      <c r="F160" s="2">
        <f t="shared" si="20"/>
        <v>42900</v>
      </c>
    </row>
    <row r="161" spans="1:6" x14ac:dyDescent="0.2">
      <c r="A161" s="2">
        <f t="shared" si="19"/>
        <v>10.119999999999997</v>
      </c>
      <c r="B161" s="2" t="s">
        <v>126</v>
      </c>
      <c r="C161" s="2" t="s">
        <v>2</v>
      </c>
      <c r="D161" s="2">
        <v>1</v>
      </c>
      <c r="E161" s="2">
        <f>VLOOKUP(B161,'Listado de precios'!$A$5:$C$184,3,0)</f>
        <v>642000</v>
      </c>
      <c r="F161" s="2">
        <f t="shared" si="20"/>
        <v>642000</v>
      </c>
    </row>
    <row r="162" spans="1:6" x14ac:dyDescent="0.2">
      <c r="E162" s="2" t="s">
        <v>87</v>
      </c>
      <c r="F162" s="2">
        <f>SUM(F150:F161)</f>
        <v>11112662</v>
      </c>
    </row>
    <row r="164" spans="1:6" x14ac:dyDescent="0.2">
      <c r="A164" s="2" t="s">
        <v>10</v>
      </c>
      <c r="B164" s="2" t="s">
        <v>109</v>
      </c>
    </row>
    <row r="165" spans="1:6" x14ac:dyDescent="0.2">
      <c r="A165" s="2">
        <v>11</v>
      </c>
      <c r="B165" s="2" t="s">
        <v>15</v>
      </c>
    </row>
    <row r="166" spans="1:6" x14ac:dyDescent="0.2">
      <c r="A166" s="2">
        <f t="shared" ref="A166:A183" si="21">A165+0.01</f>
        <v>11.01</v>
      </c>
      <c r="B166" s="2" t="s">
        <v>76</v>
      </c>
      <c r="C166" s="2" t="s">
        <v>2</v>
      </c>
      <c r="D166" s="2">
        <v>1</v>
      </c>
      <c r="E166" s="2">
        <f>VLOOKUP(B166,'Listado de precios'!$A$5:$C$184,3,0)</f>
        <v>522095.81640000001</v>
      </c>
      <c r="F166" s="2">
        <f t="shared" ref="F166:F183" si="22">E166*D166</f>
        <v>522095.81640000001</v>
      </c>
    </row>
    <row r="167" spans="1:6" x14ac:dyDescent="0.2">
      <c r="A167" s="2">
        <f t="shared" si="21"/>
        <v>11.02</v>
      </c>
      <c r="B167" s="2" t="s">
        <v>17</v>
      </c>
      <c r="C167" s="2" t="s">
        <v>2</v>
      </c>
      <c r="D167" s="2">
        <v>1</v>
      </c>
      <c r="E167" s="2">
        <f>VLOOKUP(B167,'Listado de precios'!$A$5:$C$184,3,0)</f>
        <v>180000</v>
      </c>
      <c r="F167" s="2">
        <f t="shared" si="22"/>
        <v>180000</v>
      </c>
    </row>
    <row r="168" spans="1:6" x14ac:dyDescent="0.2">
      <c r="A168" s="2">
        <f t="shared" si="21"/>
        <v>11.03</v>
      </c>
      <c r="B168" s="2" t="s">
        <v>14</v>
      </c>
      <c r="C168" s="2" t="s">
        <v>2</v>
      </c>
      <c r="D168" s="2">
        <v>1</v>
      </c>
      <c r="E168" s="2">
        <f>VLOOKUP(B168,'Listado de precios'!$A$5:$C$184,3,0)</f>
        <v>65244.062700000002</v>
      </c>
      <c r="F168" s="2">
        <f t="shared" si="22"/>
        <v>65244.062700000002</v>
      </c>
    </row>
    <row r="169" spans="1:6" x14ac:dyDescent="0.2">
      <c r="A169" s="2">
        <f t="shared" si="21"/>
        <v>11.04</v>
      </c>
      <c r="B169" s="2" t="s">
        <v>65</v>
      </c>
      <c r="C169" s="2" t="s">
        <v>2</v>
      </c>
      <c r="D169" s="2">
        <v>2</v>
      </c>
      <c r="E169" s="2">
        <f>VLOOKUP(B169,'Listado de precios'!$A$5:$C$184,3,0)</f>
        <v>383500</v>
      </c>
      <c r="F169" s="2">
        <f t="shared" si="22"/>
        <v>767000</v>
      </c>
    </row>
    <row r="170" spans="1:6" x14ac:dyDescent="0.2">
      <c r="A170" s="2">
        <f t="shared" si="21"/>
        <v>11.049999999999999</v>
      </c>
      <c r="B170" s="2" t="s">
        <v>72</v>
      </c>
      <c r="C170" s="2" t="s">
        <v>2</v>
      </c>
      <c r="D170" s="2">
        <v>1</v>
      </c>
      <c r="E170" s="2">
        <f>VLOOKUP(B170,'Listado de precios'!$A$5:$C$184,3,0)</f>
        <v>229984.4253</v>
      </c>
      <c r="F170" s="2">
        <f t="shared" si="22"/>
        <v>229984.4253</v>
      </c>
    </row>
    <row r="171" spans="1:6" x14ac:dyDescent="0.2">
      <c r="A171" s="2">
        <f t="shared" si="21"/>
        <v>11.059999999999999</v>
      </c>
      <c r="B171" s="2" t="s">
        <v>67</v>
      </c>
      <c r="C171" s="2" t="s">
        <v>2</v>
      </c>
      <c r="D171" s="2">
        <v>12</v>
      </c>
      <c r="E171" s="2">
        <f>VLOOKUP(B171,'Listado de precios'!$A$5:$C$184,3,0)</f>
        <v>6055.0502999999999</v>
      </c>
      <c r="F171" s="2">
        <f t="shared" si="22"/>
        <v>72660.603600000002</v>
      </c>
    </row>
    <row r="172" spans="1:6" x14ac:dyDescent="0.2">
      <c r="A172" s="2">
        <f t="shared" si="21"/>
        <v>11.069999999999999</v>
      </c>
      <c r="B172" s="2" t="s">
        <v>36</v>
      </c>
      <c r="C172" s="2" t="s">
        <v>2</v>
      </c>
      <c r="D172" s="2">
        <v>1</v>
      </c>
      <c r="E172" s="2">
        <f>VLOOKUP(B172,'Listado de precios'!$A$5:$C$184,3,0)</f>
        <v>2400.5229000000004</v>
      </c>
      <c r="F172" s="2">
        <f t="shared" si="22"/>
        <v>2400.5229000000004</v>
      </c>
    </row>
    <row r="173" spans="1:6" x14ac:dyDescent="0.2">
      <c r="A173" s="2">
        <f t="shared" si="21"/>
        <v>11.079999999999998</v>
      </c>
      <c r="B173" s="2" t="s">
        <v>47</v>
      </c>
      <c r="C173" s="2" t="s">
        <v>2</v>
      </c>
      <c r="D173" s="2">
        <v>1</v>
      </c>
      <c r="E173" s="2">
        <f>VLOOKUP(B173,'Listado de precios'!$A$5:$C$184,3,0)</f>
        <v>635242.85100000002</v>
      </c>
      <c r="F173" s="2">
        <f t="shared" si="22"/>
        <v>635242.85100000002</v>
      </c>
    </row>
    <row r="174" spans="1:6" x14ac:dyDescent="0.2">
      <c r="A174" s="2">
        <f t="shared" si="21"/>
        <v>11.089999999999998</v>
      </c>
      <c r="B174" s="2" t="s">
        <v>7</v>
      </c>
      <c r="C174" s="2" t="s">
        <v>2</v>
      </c>
      <c r="D174" s="2">
        <v>6</v>
      </c>
      <c r="E174" s="2">
        <f>VLOOKUP(B174,'Listado de precios'!$A$5:$C$184,3,0)</f>
        <v>245820.7107</v>
      </c>
      <c r="F174" s="2">
        <f t="shared" si="22"/>
        <v>1474924.2642000001</v>
      </c>
    </row>
    <row r="175" spans="1:6" x14ac:dyDescent="0.2">
      <c r="A175" s="2">
        <f t="shared" si="21"/>
        <v>11.099999999999998</v>
      </c>
      <c r="B175" s="2" t="s">
        <v>13</v>
      </c>
      <c r="C175" s="2" t="s">
        <v>2</v>
      </c>
      <c r="D175" s="2">
        <v>1</v>
      </c>
      <c r="E175" s="2">
        <f>VLOOKUP(B175,'Listado de precios'!$A$5:$C$184,3,0)</f>
        <v>198455.16930000004</v>
      </c>
      <c r="F175" s="2">
        <f t="shared" si="22"/>
        <v>198455.16930000004</v>
      </c>
    </row>
    <row r="176" spans="1:6" x14ac:dyDescent="0.2">
      <c r="A176" s="2">
        <f t="shared" si="21"/>
        <v>11.109999999999998</v>
      </c>
      <c r="B176" s="2" t="s">
        <v>153</v>
      </c>
      <c r="C176" s="2" t="s">
        <v>2</v>
      </c>
      <c r="D176" s="2">
        <v>1</v>
      </c>
      <c r="E176" s="2">
        <f>VLOOKUP(B176,'Listado de precios'!$A$5:$C$184,3,0)</f>
        <v>54900</v>
      </c>
      <c r="F176" s="2">
        <f t="shared" si="22"/>
        <v>54900</v>
      </c>
    </row>
    <row r="177" spans="1:6" x14ac:dyDescent="0.2">
      <c r="A177" s="2">
        <f t="shared" si="21"/>
        <v>11.119999999999997</v>
      </c>
      <c r="B177" s="2" t="s">
        <v>66</v>
      </c>
      <c r="C177" s="2" t="s">
        <v>2</v>
      </c>
      <c r="D177" s="2">
        <v>2</v>
      </c>
      <c r="E177" s="2">
        <f>VLOOKUP(B177,'Listado de precios'!$A$5:$C$184,3,0)</f>
        <v>193474.98</v>
      </c>
      <c r="F177" s="2">
        <f t="shared" si="22"/>
        <v>386949.96</v>
      </c>
    </row>
    <row r="178" spans="1:6" x14ac:dyDescent="0.2">
      <c r="A178" s="2">
        <f t="shared" si="21"/>
        <v>11.129999999999997</v>
      </c>
      <c r="B178" s="2" t="s">
        <v>23</v>
      </c>
      <c r="C178" s="2" t="s">
        <v>1</v>
      </c>
      <c r="D178" s="2">
        <v>10</v>
      </c>
      <c r="E178" s="2">
        <f>VLOOKUP(B178,'Listado de precios'!$A$5:$C$184,3,0)</f>
        <v>4126</v>
      </c>
      <c r="F178" s="2">
        <f t="shared" si="22"/>
        <v>41260</v>
      </c>
    </row>
    <row r="179" spans="1:6" x14ac:dyDescent="0.2">
      <c r="A179" s="2">
        <f t="shared" si="21"/>
        <v>11.139999999999997</v>
      </c>
      <c r="B179" s="2" t="s">
        <v>81</v>
      </c>
      <c r="C179" s="2" t="s">
        <v>1</v>
      </c>
      <c r="D179" s="2">
        <v>2</v>
      </c>
      <c r="E179" s="2">
        <f>VLOOKUP(B179,'Listado de precios'!$A$5:$C$184,3,0)</f>
        <v>20711</v>
      </c>
      <c r="F179" s="2">
        <f t="shared" si="22"/>
        <v>41422</v>
      </c>
    </row>
    <row r="180" spans="1:6" x14ac:dyDescent="0.2">
      <c r="A180" s="2">
        <f t="shared" si="21"/>
        <v>11.149999999999997</v>
      </c>
      <c r="B180" s="2" t="s">
        <v>73</v>
      </c>
      <c r="C180" s="2" t="s">
        <v>2</v>
      </c>
      <c r="D180" s="2">
        <v>12</v>
      </c>
      <c r="E180" s="2">
        <f>VLOOKUP(B180,'Listado de precios'!$A$5:$C$184,3,0)</f>
        <v>11996</v>
      </c>
      <c r="F180" s="2">
        <f t="shared" si="22"/>
        <v>143952</v>
      </c>
    </row>
    <row r="181" spans="1:6" x14ac:dyDescent="0.2">
      <c r="A181" s="2">
        <f t="shared" si="21"/>
        <v>11.159999999999997</v>
      </c>
      <c r="B181" s="2" t="s">
        <v>20</v>
      </c>
      <c r="C181" s="2" t="s">
        <v>1</v>
      </c>
      <c r="D181" s="2">
        <v>8</v>
      </c>
      <c r="E181" s="2">
        <f>VLOOKUP(B181,'Listado de precios'!$A$5:$C$184,3,0)</f>
        <v>69389</v>
      </c>
      <c r="F181" s="2">
        <f t="shared" si="22"/>
        <v>555112</v>
      </c>
    </row>
    <row r="182" spans="1:6" x14ac:dyDescent="0.2">
      <c r="A182" s="2">
        <f t="shared" si="21"/>
        <v>11.169999999999996</v>
      </c>
      <c r="B182" s="2" t="s">
        <v>124</v>
      </c>
      <c r="C182" s="2" t="s">
        <v>2</v>
      </c>
      <c r="D182" s="2">
        <v>1</v>
      </c>
      <c r="E182" s="2">
        <f>VLOOKUP(B182,'Listado de precios'!$A$5:$C$184,3,0)</f>
        <v>160500</v>
      </c>
      <c r="F182" s="2">
        <f t="shared" si="22"/>
        <v>160500</v>
      </c>
    </row>
    <row r="183" spans="1:6" x14ac:dyDescent="0.2">
      <c r="A183" s="2">
        <f t="shared" si="21"/>
        <v>11.179999999999996</v>
      </c>
      <c r="B183" s="2" t="s">
        <v>125</v>
      </c>
      <c r="C183" s="2" t="s">
        <v>2</v>
      </c>
      <c r="D183" s="2">
        <v>1</v>
      </c>
      <c r="E183" s="2">
        <f>VLOOKUP(B183,'Listado de precios'!$A$5:$C$184,3,0)</f>
        <v>1070000</v>
      </c>
      <c r="F183" s="2">
        <f t="shared" si="22"/>
        <v>1070000</v>
      </c>
    </row>
    <row r="184" spans="1:6" x14ac:dyDescent="0.2">
      <c r="E184" s="2" t="s">
        <v>87</v>
      </c>
      <c r="F184" s="2">
        <f>SUM(F166:F183)</f>
        <v>6602103.6754000001</v>
      </c>
    </row>
    <row r="186" spans="1:6" x14ac:dyDescent="0.2">
      <c r="A186" s="2" t="s">
        <v>10</v>
      </c>
      <c r="B186" s="2" t="s">
        <v>144</v>
      </c>
    </row>
    <row r="187" spans="1:6" x14ac:dyDescent="0.2">
      <c r="A187" s="2">
        <v>12</v>
      </c>
      <c r="B187" s="2" t="s">
        <v>15</v>
      </c>
    </row>
    <row r="188" spans="1:6" x14ac:dyDescent="0.2">
      <c r="A188" s="2">
        <f t="shared" ref="A188:A193" si="23">A187+0.01</f>
        <v>12.01</v>
      </c>
      <c r="B188" s="2" t="s">
        <v>84</v>
      </c>
      <c r="C188" s="2" t="s">
        <v>1</v>
      </c>
      <c r="D188" s="2">
        <v>37.5</v>
      </c>
      <c r="E188" s="2">
        <f>VLOOKUP(B188,'Listado de precios'!$A$5:$C$184,3,0)</f>
        <v>16830</v>
      </c>
      <c r="F188" s="2">
        <f t="shared" ref="F188:F193" si="24">D188*E188</f>
        <v>631125</v>
      </c>
    </row>
    <row r="189" spans="1:6" x14ac:dyDescent="0.2">
      <c r="A189" s="2">
        <f t="shared" si="23"/>
        <v>12.02</v>
      </c>
      <c r="B189" s="2" t="s">
        <v>133</v>
      </c>
      <c r="C189" s="2" t="s">
        <v>1</v>
      </c>
      <c r="D189" s="2">
        <f>D188</f>
        <v>37.5</v>
      </c>
      <c r="E189" s="2">
        <f>VLOOKUP(B189,'Listado de precios'!$A$5:$C$184,3,0)</f>
        <v>6500</v>
      </c>
      <c r="F189" s="2">
        <f t="shared" si="24"/>
        <v>243750</v>
      </c>
    </row>
    <row r="190" spans="1:6" x14ac:dyDescent="0.2">
      <c r="A190" s="2">
        <f t="shared" si="23"/>
        <v>12.03</v>
      </c>
      <c r="B190" s="2" t="s">
        <v>35</v>
      </c>
      <c r="C190" s="2" t="s">
        <v>2</v>
      </c>
      <c r="D190" s="2">
        <v>1</v>
      </c>
      <c r="E190" s="2">
        <f>VLOOKUP(B190,'Listado de precios'!$A$5:$C$184,3,0)</f>
        <v>378210</v>
      </c>
      <c r="F190" s="2">
        <f t="shared" si="24"/>
        <v>378210</v>
      </c>
    </row>
    <row r="191" spans="1:6" x14ac:dyDescent="0.2">
      <c r="A191" s="2">
        <f t="shared" si="23"/>
        <v>12.04</v>
      </c>
      <c r="B191" s="2" t="s">
        <v>58</v>
      </c>
      <c r="C191" s="2" t="s">
        <v>2</v>
      </c>
      <c r="D191" s="2">
        <f>D190</f>
        <v>1</v>
      </c>
      <c r="E191" s="2">
        <f>VLOOKUP(B191,'Listado de precios'!$A$5:$C$184,3,0)</f>
        <v>40881</v>
      </c>
      <c r="F191" s="2">
        <f t="shared" si="24"/>
        <v>40881</v>
      </c>
    </row>
    <row r="192" spans="1:6" x14ac:dyDescent="0.2">
      <c r="A192" s="2">
        <f t="shared" si="23"/>
        <v>12.049999999999999</v>
      </c>
      <c r="B192" s="2" t="s">
        <v>37</v>
      </c>
      <c r="C192" s="2" t="s">
        <v>38</v>
      </c>
      <c r="D192" s="2">
        <v>3.3899999999999998E-3</v>
      </c>
      <c r="E192" s="2">
        <f>VLOOKUP(B192,'Listado de precios'!$A$5:$C$184,3,0)</f>
        <v>56900</v>
      </c>
      <c r="F192" s="2">
        <f t="shared" si="24"/>
        <v>192.89099999999999</v>
      </c>
    </row>
    <row r="193" spans="1:6" x14ac:dyDescent="0.2">
      <c r="A193" s="2">
        <f t="shared" si="23"/>
        <v>12.059999999999999</v>
      </c>
      <c r="B193" s="2" t="s">
        <v>53</v>
      </c>
      <c r="C193" s="2" t="s">
        <v>2</v>
      </c>
      <c r="D193" s="2">
        <v>0.01</v>
      </c>
      <c r="E193" s="2">
        <f>VLOOKUP(B193,'Listado de precios'!$A$5:$C$184,3,0)</f>
        <v>27900</v>
      </c>
      <c r="F193" s="2">
        <f t="shared" si="24"/>
        <v>279</v>
      </c>
    </row>
    <row r="194" spans="1:6" x14ac:dyDescent="0.2">
      <c r="E194" s="2" t="s">
        <v>87</v>
      </c>
      <c r="F194" s="2">
        <f>SUM(F188:F193)</f>
        <v>1294437.8910000001</v>
      </c>
    </row>
  </sheetData>
  <conditionalFormatting sqref="A1:XFD1048576">
    <cfRule type="notContainsBlanks" dxfId="29" priority="1">
      <formula>LEN(TRIM(A1))&gt;0</formula>
    </cfRule>
    <cfRule type="containsBlanks" dxfId="28" priority="2">
      <formula>LEN(TRIM(A1))=0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0"/>
  <sheetViews>
    <sheetView zoomScale="80" zoomScaleNormal="80" workbookViewId="0">
      <selection sqref="A1:B2"/>
    </sheetView>
  </sheetViews>
  <sheetFormatPr baseColWidth="10" defaultColWidth="11.42578125" defaultRowHeight="12.75" x14ac:dyDescent="0.2"/>
  <cols>
    <col min="1" max="1" width="12" style="2" bestFit="1" customWidth="1"/>
    <col min="2" max="2" width="88" style="2" customWidth="1"/>
    <col min="3" max="3" width="8.140625" style="2" customWidth="1"/>
    <col min="4" max="4" width="11" style="2" customWidth="1"/>
    <col min="5" max="5" width="17.7109375" style="2" customWidth="1"/>
    <col min="6" max="6" width="15.140625" style="2" customWidth="1"/>
    <col min="7" max="7" width="11.42578125" style="2"/>
    <col min="8" max="8" width="46.28515625" style="2" customWidth="1"/>
    <col min="9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196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4" si="1">D6*E6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C15" s="2" t="s">
        <v>2</v>
      </c>
      <c r="D15" s="2">
        <v>1</v>
      </c>
      <c r="E15" s="2">
        <f>VLOOKUP(B15,'Listado de precios'!$A$5:$C$184,3,0)</f>
        <v>10000</v>
      </c>
      <c r="F15" s="2">
        <f>E15*D15</f>
        <v>10000</v>
      </c>
    </row>
    <row r="16" spans="1:6" x14ac:dyDescent="0.2">
      <c r="E16" s="2" t="s">
        <v>87</v>
      </c>
      <c r="F16" s="2">
        <f>SUM(F6:F15)</f>
        <v>52052.987000000001</v>
      </c>
    </row>
    <row r="18" spans="1:6" x14ac:dyDescent="0.2">
      <c r="A18" s="2" t="s">
        <v>10</v>
      </c>
      <c r="B18" s="2" t="s">
        <v>195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66030.293160000001</v>
      </c>
    </row>
    <row r="32" spans="1:6" x14ac:dyDescent="0.2">
      <c r="A32" s="2" t="s">
        <v>10</v>
      </c>
      <c r="B32" s="2" t="s">
        <v>90</v>
      </c>
    </row>
    <row r="33" spans="1:6" x14ac:dyDescent="0.2">
      <c r="A33" s="2">
        <v>3</v>
      </c>
      <c r="B33" s="2" t="s">
        <v>15</v>
      </c>
    </row>
    <row r="34" spans="1:6" x14ac:dyDescent="0.2">
      <c r="A34" s="2"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 t="shared" ref="F34:F40" si="4">D34*E34</f>
        <v>192.89100000000002</v>
      </c>
    </row>
    <row r="35" spans="1:6" x14ac:dyDescent="0.2">
      <c r="A35" s="2">
        <f t="shared" ref="A35:A40" si="5">A34+0.01</f>
        <v>3.0199999999999996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si="4"/>
        <v>279</v>
      </c>
    </row>
    <row r="36" spans="1:6" x14ac:dyDescent="0.2">
      <c r="A36" s="2">
        <f t="shared" si="5"/>
        <v>3.0299999999999994</v>
      </c>
      <c r="B36" s="2" t="s">
        <v>150</v>
      </c>
      <c r="C36" s="2" t="s">
        <v>1</v>
      </c>
      <c r="D36" s="2">
        <v>8</v>
      </c>
      <c r="E36" s="2">
        <f>VLOOKUP(B36,'Listado de precios'!$A$5:$C$184,3,0)</f>
        <v>880</v>
      </c>
      <c r="F36" s="2">
        <f t="shared" si="4"/>
        <v>7040</v>
      </c>
    </row>
    <row r="37" spans="1:6" x14ac:dyDescent="0.2">
      <c r="A37" s="2">
        <f t="shared" si="5"/>
        <v>3.0399999999999991</v>
      </c>
      <c r="B37" s="2" t="s">
        <v>131</v>
      </c>
      <c r="C37" s="2" t="s">
        <v>1</v>
      </c>
      <c r="D37" s="2">
        <f>D36</f>
        <v>8</v>
      </c>
      <c r="E37" s="2">
        <f>VLOOKUP(B37,'Listado de precios'!$A$5:$C$184,3,0)</f>
        <v>2167</v>
      </c>
      <c r="F37" s="2">
        <f t="shared" si="4"/>
        <v>17336</v>
      </c>
    </row>
    <row r="38" spans="1:6" x14ac:dyDescent="0.2">
      <c r="A38" s="2">
        <f t="shared" si="5"/>
        <v>3.0499999999999989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4"/>
        <v>4200</v>
      </c>
    </row>
    <row r="39" spans="1:6" x14ac:dyDescent="0.2">
      <c r="A39" s="2">
        <f t="shared" si="5"/>
        <v>3.0599999999999987</v>
      </c>
      <c r="B39" s="2" t="s">
        <v>177</v>
      </c>
      <c r="C39" s="2" t="s">
        <v>2</v>
      </c>
      <c r="D39" s="2">
        <v>1</v>
      </c>
      <c r="E39" s="2">
        <f>VLOOKUP(B39,'Listado de precios'!$A$5:$C$184,3,0)</f>
        <v>1550</v>
      </c>
      <c r="F39" s="2">
        <f t="shared" si="4"/>
        <v>1550</v>
      </c>
    </row>
    <row r="40" spans="1:6" x14ac:dyDescent="0.2">
      <c r="A40" s="2">
        <f t="shared" si="5"/>
        <v>3.0699999999999985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4"/>
        <v>9630</v>
      </c>
    </row>
    <row r="41" spans="1:6" x14ac:dyDescent="0.2">
      <c r="E41" s="2" t="s">
        <v>87</v>
      </c>
      <c r="F41" s="2">
        <f>SUM(F34:F40)</f>
        <v>40227.891000000003</v>
      </c>
    </row>
    <row r="43" spans="1:6" x14ac:dyDescent="0.2">
      <c r="A43" s="2" t="s">
        <v>10</v>
      </c>
      <c r="B43" s="2" t="s">
        <v>92</v>
      </c>
    </row>
    <row r="44" spans="1:6" x14ac:dyDescent="0.2">
      <c r="A44" s="2">
        <v>4</v>
      </c>
      <c r="B44" s="2" t="s">
        <v>15</v>
      </c>
    </row>
    <row r="45" spans="1:6" x14ac:dyDescent="0.2">
      <c r="A45" s="2">
        <f t="shared" ref="A45:A53" si="6">A44+0.01</f>
        <v>4.01</v>
      </c>
      <c r="B45" s="2" t="s">
        <v>32</v>
      </c>
      <c r="C45" s="2" t="s">
        <v>2</v>
      </c>
      <c r="D45" s="2">
        <v>1</v>
      </c>
      <c r="E45" s="2">
        <f>VLOOKUP(B45,'Listado de precios'!$A$5:$C$184,3,0)</f>
        <v>31887.542999999998</v>
      </c>
      <c r="F45" s="2">
        <f t="shared" ref="F45:F53" si="7">D45*E45</f>
        <v>31887.542999999998</v>
      </c>
    </row>
    <row r="46" spans="1:6" x14ac:dyDescent="0.2">
      <c r="A46" s="2">
        <f t="shared" si="6"/>
        <v>4.0199999999999996</v>
      </c>
      <c r="B46" s="2" t="s">
        <v>79</v>
      </c>
      <c r="C46" s="2" t="s">
        <v>1</v>
      </c>
      <c r="D46" s="2">
        <v>8.1</v>
      </c>
      <c r="E46" s="2">
        <f>VLOOKUP(B46,'Listado de precios'!$A$5:$C$184,3,0)</f>
        <v>4659</v>
      </c>
      <c r="F46" s="2">
        <f t="shared" si="7"/>
        <v>37737.9</v>
      </c>
    </row>
    <row r="47" spans="1:6" x14ac:dyDescent="0.2">
      <c r="A47" s="2">
        <f t="shared" si="6"/>
        <v>4.0299999999999994</v>
      </c>
      <c r="B47" s="2" t="s">
        <v>129</v>
      </c>
      <c r="C47" s="2" t="s">
        <v>1</v>
      </c>
      <c r="D47" s="2">
        <f>D46</f>
        <v>8.1</v>
      </c>
      <c r="E47" s="2">
        <f>VLOOKUP(B47,'Listado de precios'!$A$5:$C$184,3,0)</f>
        <v>2167</v>
      </c>
      <c r="F47" s="2">
        <f t="shared" si="7"/>
        <v>17552.7</v>
      </c>
    </row>
    <row r="48" spans="1:6" x14ac:dyDescent="0.2">
      <c r="A48" s="2">
        <f t="shared" si="6"/>
        <v>4.0399999999999991</v>
      </c>
      <c r="B48" s="2" t="s">
        <v>52</v>
      </c>
      <c r="C48" s="2" t="s">
        <v>2</v>
      </c>
      <c r="D48" s="2">
        <v>9</v>
      </c>
      <c r="E48" s="2">
        <f>VLOOKUP(B48,'Listado de precios'!$A$5:$C$184,3,0)</f>
        <v>165</v>
      </c>
      <c r="F48" s="2">
        <f t="shared" si="7"/>
        <v>1485</v>
      </c>
    </row>
    <row r="49" spans="1:6" x14ac:dyDescent="0.2">
      <c r="A49" s="2">
        <f t="shared" si="6"/>
        <v>4.0499999999999989</v>
      </c>
      <c r="B49" s="2" t="s">
        <v>0</v>
      </c>
      <c r="C49" s="2" t="s">
        <v>1</v>
      </c>
      <c r="D49" s="2">
        <v>2.9</v>
      </c>
      <c r="E49" s="2">
        <f>VLOOKUP(B49,'Listado de precios'!$A$5:$C$184,3,0)</f>
        <v>600</v>
      </c>
      <c r="F49" s="2">
        <f t="shared" si="7"/>
        <v>1740</v>
      </c>
    </row>
    <row r="50" spans="1:6" x14ac:dyDescent="0.2">
      <c r="A50" s="2">
        <f t="shared" si="6"/>
        <v>4.0599999999999987</v>
      </c>
      <c r="B50" s="2" t="s">
        <v>85</v>
      </c>
      <c r="C50" s="2" t="s">
        <v>2</v>
      </c>
      <c r="D50" s="2">
        <v>1</v>
      </c>
      <c r="E50" s="2">
        <f>VLOOKUP(B50,'Listado de precios'!$A$5:$C$184,3,0)</f>
        <v>2316.6666666666665</v>
      </c>
      <c r="F50" s="2">
        <f t="shared" si="7"/>
        <v>2316.6666666666665</v>
      </c>
    </row>
    <row r="51" spans="1:6" x14ac:dyDescent="0.2">
      <c r="A51" s="2">
        <f t="shared" si="6"/>
        <v>4.0699999999999985</v>
      </c>
      <c r="B51" s="2" t="s">
        <v>41</v>
      </c>
      <c r="C51" s="2" t="s">
        <v>2</v>
      </c>
      <c r="D51" s="2">
        <v>3</v>
      </c>
      <c r="E51" s="2">
        <f>VLOOKUP(B51,'Listado de precios'!$A$5:$C$184,3,0)</f>
        <v>1100</v>
      </c>
      <c r="F51" s="2">
        <f t="shared" si="7"/>
        <v>3300</v>
      </c>
    </row>
    <row r="52" spans="1:6" x14ac:dyDescent="0.2">
      <c r="A52" s="2">
        <f t="shared" si="6"/>
        <v>4.0799999999999983</v>
      </c>
      <c r="B52" s="2" t="s">
        <v>70</v>
      </c>
      <c r="C52" s="2" t="s">
        <v>2</v>
      </c>
      <c r="D52" s="2">
        <v>1</v>
      </c>
      <c r="E52" s="2">
        <f>VLOOKUP(B52,'Listado de precios'!$A$5:$C$184,3,0)</f>
        <v>9200</v>
      </c>
      <c r="F52" s="2">
        <f t="shared" si="7"/>
        <v>9200</v>
      </c>
    </row>
    <row r="53" spans="1:6" x14ac:dyDescent="0.2">
      <c r="A53" s="2">
        <f t="shared" si="6"/>
        <v>4.0899999999999981</v>
      </c>
      <c r="B53" s="2" t="s">
        <v>61</v>
      </c>
      <c r="C53" s="2" t="s">
        <v>2</v>
      </c>
      <c r="D53" s="2">
        <v>1</v>
      </c>
      <c r="E53" s="2">
        <f>VLOOKUP(B53,'Listado de precios'!$A$5:$C$184,3,0)</f>
        <v>19260</v>
      </c>
      <c r="F53" s="2">
        <f t="shared" si="7"/>
        <v>19260</v>
      </c>
    </row>
    <row r="54" spans="1:6" x14ac:dyDescent="0.2">
      <c r="E54" s="2" t="s">
        <v>87</v>
      </c>
      <c r="F54" s="2">
        <f>SUM(F45:F53)</f>
        <v>124479.80966666667</v>
      </c>
    </row>
    <row r="56" spans="1:6" x14ac:dyDescent="0.2">
      <c r="A56" s="2" t="s">
        <v>10</v>
      </c>
      <c r="B56" s="2" t="s">
        <v>94</v>
      </c>
    </row>
    <row r="57" spans="1:6" x14ac:dyDescent="0.2">
      <c r="A57" s="2">
        <v>5</v>
      </c>
      <c r="B57" s="2" t="s">
        <v>15</v>
      </c>
    </row>
    <row r="58" spans="1:6" x14ac:dyDescent="0.2">
      <c r="A58" s="2">
        <f t="shared" ref="A58:A69" si="8">A57+0.01</f>
        <v>5.01</v>
      </c>
      <c r="B58" s="2" t="s">
        <v>49</v>
      </c>
      <c r="C58" s="2" t="s">
        <v>2</v>
      </c>
      <c r="D58" s="2">
        <v>1</v>
      </c>
      <c r="E58" s="2">
        <f>VLOOKUP(B58,'Listado de precios'!$A$5:$C$184,3,0)</f>
        <v>147889</v>
      </c>
      <c r="F58" s="2">
        <f t="shared" ref="F58:F69" si="9">D58*E58</f>
        <v>147889</v>
      </c>
    </row>
    <row r="59" spans="1:6" x14ac:dyDescent="0.2">
      <c r="A59" s="2">
        <f t="shared" si="8"/>
        <v>5.0199999999999996</v>
      </c>
      <c r="B59" s="2" t="s">
        <v>77</v>
      </c>
      <c r="C59" s="2" t="s">
        <v>1</v>
      </c>
      <c r="D59" s="2">
        <v>20.5</v>
      </c>
      <c r="E59" s="2">
        <f>VLOOKUP(B59,'Listado de precios'!$A$5:$C$184,3,0)</f>
        <v>9946</v>
      </c>
      <c r="F59" s="2">
        <f t="shared" si="9"/>
        <v>203893</v>
      </c>
    </row>
    <row r="60" spans="1:6" x14ac:dyDescent="0.2">
      <c r="A60" s="2">
        <f t="shared" si="8"/>
        <v>5.0299999999999994</v>
      </c>
      <c r="B60" s="2" t="s">
        <v>127</v>
      </c>
      <c r="C60" s="2" t="s">
        <v>1</v>
      </c>
      <c r="D60" s="2">
        <f>D59</f>
        <v>20.5</v>
      </c>
      <c r="E60" s="2">
        <f>VLOOKUP(B60,'Listado de precios'!$A$5:$C$184,3,0)</f>
        <v>4333</v>
      </c>
      <c r="F60" s="2">
        <f t="shared" si="9"/>
        <v>88826.5</v>
      </c>
    </row>
    <row r="61" spans="1:6" x14ac:dyDescent="0.2">
      <c r="A61" s="2">
        <f t="shared" si="8"/>
        <v>5.0399999999999991</v>
      </c>
      <c r="B61" s="2" t="s">
        <v>50</v>
      </c>
      <c r="C61" s="2" t="s">
        <v>2</v>
      </c>
      <c r="D61" s="2">
        <v>21</v>
      </c>
      <c r="E61" s="2">
        <f>VLOOKUP(B61,'Listado de precios'!$A$5:$C$184,3,0)</f>
        <v>560</v>
      </c>
      <c r="F61" s="2">
        <f t="shared" si="9"/>
        <v>11760</v>
      </c>
    </row>
    <row r="62" spans="1:6" x14ac:dyDescent="0.2">
      <c r="A62" s="2">
        <f t="shared" si="8"/>
        <v>5.0499999999999989</v>
      </c>
      <c r="B62" s="2" t="s">
        <v>30</v>
      </c>
      <c r="C62" s="2" t="s">
        <v>2</v>
      </c>
      <c r="D62" s="2">
        <v>2</v>
      </c>
      <c r="E62" s="2">
        <f>VLOOKUP(B62,'Listado de precios'!$A$5:$C$184,3,0)</f>
        <v>86580</v>
      </c>
      <c r="F62" s="2">
        <f t="shared" si="9"/>
        <v>173160</v>
      </c>
    </row>
    <row r="63" spans="1:6" x14ac:dyDescent="0.2">
      <c r="A63" s="2">
        <f t="shared" si="8"/>
        <v>5.0599999999999987</v>
      </c>
      <c r="B63" s="2" t="s">
        <v>0</v>
      </c>
      <c r="C63" s="2" t="s">
        <v>1</v>
      </c>
      <c r="D63" s="2">
        <v>11</v>
      </c>
      <c r="E63" s="2">
        <f>VLOOKUP(B63,'Listado de precios'!$A$5:$C$184,3,0)</f>
        <v>600</v>
      </c>
      <c r="F63" s="2">
        <f t="shared" si="9"/>
        <v>6600</v>
      </c>
    </row>
    <row r="64" spans="1:6" x14ac:dyDescent="0.2">
      <c r="A64" s="2">
        <f t="shared" si="8"/>
        <v>5.0699999999999985</v>
      </c>
      <c r="B64" s="2" t="s">
        <v>54</v>
      </c>
      <c r="C64" s="2" t="s">
        <v>2</v>
      </c>
      <c r="D64" s="2">
        <f>D62</f>
        <v>2</v>
      </c>
      <c r="E64" s="2">
        <f>VLOOKUP(B64,'Listado de precios'!$A$5:$C$184,3,0)</f>
        <v>8560</v>
      </c>
      <c r="F64" s="2">
        <f t="shared" si="9"/>
        <v>17120</v>
      </c>
    </row>
    <row r="65" spans="1:6" x14ac:dyDescent="0.2">
      <c r="A65" s="2">
        <f t="shared" si="8"/>
        <v>5.0799999999999983</v>
      </c>
      <c r="B65" s="2" t="s">
        <v>149</v>
      </c>
      <c r="C65" s="2" t="s">
        <v>2</v>
      </c>
      <c r="D65" s="2">
        <v>1</v>
      </c>
      <c r="E65" s="2">
        <f>VLOOKUP(B65,'Listado de precios'!$A$5:$C$184,3,0)</f>
        <v>8560</v>
      </c>
      <c r="F65" s="2">
        <f t="shared" si="9"/>
        <v>8560</v>
      </c>
    </row>
    <row r="66" spans="1:6" x14ac:dyDescent="0.2">
      <c r="A66" s="2">
        <f t="shared" si="8"/>
        <v>5.0899999999999981</v>
      </c>
      <c r="B66" s="2" t="s">
        <v>27</v>
      </c>
      <c r="C66" s="2" t="s">
        <v>1</v>
      </c>
      <c r="D66" s="2">
        <v>64</v>
      </c>
      <c r="E66" s="2">
        <f>VLOOKUP(B66,'Listado de precios'!$A$5:$C$184,3,0)</f>
        <v>1076.0159999999998</v>
      </c>
      <c r="F66" s="2">
        <f t="shared" si="9"/>
        <v>68865.02399999999</v>
      </c>
    </row>
    <row r="67" spans="1:6" x14ac:dyDescent="0.2">
      <c r="A67" s="2">
        <f t="shared" si="8"/>
        <v>5.0999999999999979</v>
      </c>
      <c r="B67" s="2" t="s">
        <v>41</v>
      </c>
      <c r="C67" s="2" t="s">
        <v>2</v>
      </c>
      <c r="D67" s="2">
        <v>9</v>
      </c>
      <c r="E67" s="2">
        <f>VLOOKUP(B67,'Listado de precios'!$A$5:$C$184,3,0)</f>
        <v>1100</v>
      </c>
      <c r="F67" s="2">
        <f t="shared" si="9"/>
        <v>9900</v>
      </c>
    </row>
    <row r="68" spans="1:6" x14ac:dyDescent="0.2">
      <c r="A68" s="2">
        <f t="shared" si="8"/>
        <v>5.1099999999999977</v>
      </c>
      <c r="B68" s="2" t="s">
        <v>68</v>
      </c>
      <c r="C68" s="2" t="s">
        <v>2</v>
      </c>
      <c r="D68" s="2">
        <v>1</v>
      </c>
      <c r="E68" s="2">
        <f>VLOOKUP(B68,'Listado de precios'!$A$5:$C$184,3,0)</f>
        <v>18000</v>
      </c>
      <c r="F68" s="2">
        <f t="shared" si="9"/>
        <v>18000</v>
      </c>
    </row>
    <row r="69" spans="1:6" x14ac:dyDescent="0.2">
      <c r="A69" s="2">
        <f t="shared" si="8"/>
        <v>5.1199999999999974</v>
      </c>
      <c r="B69" s="2" t="s">
        <v>24</v>
      </c>
      <c r="C69" s="2" t="s">
        <v>1</v>
      </c>
      <c r="D69" s="2">
        <v>32</v>
      </c>
      <c r="E69" s="2">
        <f>VLOOKUP(B69,'Listado de precios'!$A$5:$C$184,3,0)</f>
        <v>1800</v>
      </c>
      <c r="F69" s="2">
        <f t="shared" si="9"/>
        <v>57600</v>
      </c>
    </row>
    <row r="70" spans="1:6" x14ac:dyDescent="0.2">
      <c r="E70" s="2" t="s">
        <v>87</v>
      </c>
      <c r="F70" s="2">
        <f>SUM(F58:F69)</f>
        <v>812173.52399999998</v>
      </c>
    </row>
    <row r="72" spans="1:6" x14ac:dyDescent="0.2">
      <c r="A72" s="2" t="s">
        <v>10</v>
      </c>
      <c r="B72" s="2" t="s">
        <v>95</v>
      </c>
    </row>
    <row r="73" spans="1:6" x14ac:dyDescent="0.2">
      <c r="A73" s="2">
        <v>6</v>
      </c>
      <c r="B73" s="2" t="s">
        <v>15</v>
      </c>
    </row>
    <row r="74" spans="1:6" x14ac:dyDescent="0.2">
      <c r="A74" s="2">
        <f t="shared" ref="A74:A91" si="10">A73+0.01</f>
        <v>6.01</v>
      </c>
      <c r="B74" s="2" t="s">
        <v>49</v>
      </c>
      <c r="C74" s="2" t="s">
        <v>2</v>
      </c>
      <c r="D74" s="2">
        <v>1</v>
      </c>
      <c r="E74" s="2">
        <f>VLOOKUP(B74,'Listado de precios'!$A$5:$C$184,3,0)</f>
        <v>147889</v>
      </c>
      <c r="F74" s="2">
        <f t="shared" ref="F74:F91" si="11">D74*E74</f>
        <v>147889</v>
      </c>
    </row>
    <row r="75" spans="1:6" x14ac:dyDescent="0.2">
      <c r="A75" s="2">
        <f t="shared" si="10"/>
        <v>6.02</v>
      </c>
      <c r="B75" s="2" t="s">
        <v>148</v>
      </c>
      <c r="C75" s="2" t="s">
        <v>2</v>
      </c>
      <c r="D75" s="2">
        <f>D74</f>
        <v>1</v>
      </c>
      <c r="E75" s="2">
        <f>VLOOKUP(B75,'Listado de precios'!$A$5:$C$184,3,0)</f>
        <v>510000</v>
      </c>
      <c r="F75" s="2">
        <f t="shared" si="11"/>
        <v>510000</v>
      </c>
    </row>
    <row r="76" spans="1:6" x14ac:dyDescent="0.2">
      <c r="A76" s="2">
        <f t="shared" si="10"/>
        <v>6.0299999999999994</v>
      </c>
      <c r="B76" s="2" t="s">
        <v>78</v>
      </c>
      <c r="C76" s="2" t="s">
        <v>1</v>
      </c>
      <c r="D76" s="2">
        <v>60.8</v>
      </c>
      <c r="E76" s="2">
        <f>VLOOKUP(B76,'Listado de precios'!$A$5:$C$184,3,0)</f>
        <v>14675</v>
      </c>
      <c r="F76" s="2">
        <f t="shared" si="11"/>
        <v>892240</v>
      </c>
    </row>
    <row r="77" spans="1:6" x14ac:dyDescent="0.2">
      <c r="A77" s="2">
        <f t="shared" si="10"/>
        <v>6.0399999999999991</v>
      </c>
      <c r="B77" s="2" t="s">
        <v>128</v>
      </c>
      <c r="C77" s="2" t="s">
        <v>1</v>
      </c>
      <c r="D77" s="2">
        <f>D76</f>
        <v>60.8</v>
      </c>
      <c r="E77" s="2">
        <f>VLOOKUP(B77,'Listado de precios'!$A$5:$C$184,3,0)</f>
        <v>6500</v>
      </c>
      <c r="F77" s="2">
        <f t="shared" si="11"/>
        <v>395200</v>
      </c>
    </row>
    <row r="78" spans="1:6" x14ac:dyDescent="0.2">
      <c r="A78" s="2">
        <f t="shared" si="10"/>
        <v>6.0499999999999989</v>
      </c>
      <c r="B78" s="2" t="s">
        <v>51</v>
      </c>
      <c r="C78" s="2" t="s">
        <v>2</v>
      </c>
      <c r="D78" s="2">
        <v>61</v>
      </c>
      <c r="E78" s="2">
        <f>VLOOKUP(B78,'Listado de precios'!$A$5:$C$184,3,0)</f>
        <v>910</v>
      </c>
      <c r="F78" s="2">
        <f t="shared" si="11"/>
        <v>55510</v>
      </c>
    </row>
    <row r="79" spans="1:6" x14ac:dyDescent="0.2">
      <c r="A79" s="2">
        <f t="shared" si="10"/>
        <v>6.0599999999999987</v>
      </c>
      <c r="B79" s="2" t="s">
        <v>0</v>
      </c>
      <c r="C79" s="2" t="s">
        <v>1</v>
      </c>
      <c r="D79" s="2">
        <v>19</v>
      </c>
      <c r="E79" s="2">
        <f>VLOOKUP(B79,'Listado de precios'!$A$5:$C$184,3,0)</f>
        <v>600</v>
      </c>
      <c r="F79" s="2">
        <f t="shared" si="11"/>
        <v>11400</v>
      </c>
    </row>
    <row r="80" spans="1:6" x14ac:dyDescent="0.2">
      <c r="A80" s="2">
        <f t="shared" si="10"/>
        <v>6.0699999999999985</v>
      </c>
      <c r="B80" s="2" t="s">
        <v>25</v>
      </c>
      <c r="C80" s="2" t="s">
        <v>1</v>
      </c>
      <c r="D80" s="2">
        <v>82</v>
      </c>
      <c r="E80" s="2">
        <f>VLOOKUP(B80,'Listado de precios'!$A$5:$C$184,3,0)</f>
        <v>16918</v>
      </c>
      <c r="F80" s="2">
        <f t="shared" si="11"/>
        <v>1387276</v>
      </c>
    </row>
    <row r="81" spans="1:6" x14ac:dyDescent="0.2">
      <c r="A81" s="2">
        <f t="shared" si="10"/>
        <v>6.0799999999999983</v>
      </c>
      <c r="B81" s="2" t="s">
        <v>21</v>
      </c>
      <c r="C81" s="2" t="s">
        <v>1</v>
      </c>
      <c r="D81" s="2">
        <v>72</v>
      </c>
      <c r="E81" s="2">
        <f>VLOOKUP(B81,'Listado de precios'!$A$5:$C$184,3,0)</f>
        <v>2736.42</v>
      </c>
      <c r="F81" s="2">
        <f t="shared" si="11"/>
        <v>197022.24</v>
      </c>
    </row>
    <row r="82" spans="1:6" x14ac:dyDescent="0.2">
      <c r="A82" s="2">
        <f t="shared" si="10"/>
        <v>6.0899999999999981</v>
      </c>
      <c r="B82" s="2" t="s">
        <v>40</v>
      </c>
      <c r="C82" s="2" t="s">
        <v>2</v>
      </c>
      <c r="D82" s="2">
        <v>1</v>
      </c>
      <c r="E82" s="2">
        <f>VLOOKUP(B82,'Listado de precios'!$A$5:$C$184,3,0)</f>
        <v>4765.2171000000008</v>
      </c>
      <c r="F82" s="2">
        <f t="shared" si="11"/>
        <v>4765.2171000000008</v>
      </c>
    </row>
    <row r="83" spans="1:6" x14ac:dyDescent="0.2">
      <c r="A83" s="2">
        <f t="shared" si="10"/>
        <v>6.0999999999999979</v>
      </c>
      <c r="B83" s="2" t="s">
        <v>22</v>
      </c>
      <c r="C83" s="2" t="s">
        <v>1</v>
      </c>
      <c r="D83" s="2">
        <v>32</v>
      </c>
      <c r="E83" s="2">
        <f>VLOOKUP(B83,'Listado de precios'!$A$5:$C$184,3,0)</f>
        <v>1076.0159999999998</v>
      </c>
      <c r="F83" s="2">
        <f t="shared" si="11"/>
        <v>34432.511999999995</v>
      </c>
    </row>
    <row r="84" spans="1:6" x14ac:dyDescent="0.2">
      <c r="A84" s="2">
        <f t="shared" si="10"/>
        <v>6.1099999999999977</v>
      </c>
      <c r="B84" s="2" t="s">
        <v>41</v>
      </c>
      <c r="C84" s="2" t="s">
        <v>2</v>
      </c>
      <c r="D84" s="2">
        <v>5</v>
      </c>
      <c r="E84" s="2">
        <f>VLOOKUP(B84,'Listado de precios'!$A$5:$C$184,3,0)</f>
        <v>1100</v>
      </c>
      <c r="F84" s="2">
        <f t="shared" si="11"/>
        <v>5500</v>
      </c>
    </row>
    <row r="85" spans="1:6" x14ac:dyDescent="0.2">
      <c r="A85" s="2">
        <f t="shared" si="10"/>
        <v>6.1199999999999974</v>
      </c>
      <c r="B85" s="2" t="s">
        <v>46</v>
      </c>
      <c r="C85" s="2" t="s">
        <v>2</v>
      </c>
      <c r="D85" s="2">
        <v>1</v>
      </c>
      <c r="E85" s="2">
        <f>VLOOKUP(B85,'Listado de precios'!$A$5:$C$184,3,0)</f>
        <v>22464.5949</v>
      </c>
      <c r="F85" s="2">
        <f t="shared" si="11"/>
        <v>22464.5949</v>
      </c>
    </row>
    <row r="86" spans="1:6" x14ac:dyDescent="0.2">
      <c r="A86" s="2">
        <f t="shared" si="10"/>
        <v>6.1299999999999972</v>
      </c>
      <c r="B86" s="2" t="s">
        <v>45</v>
      </c>
      <c r="C86" s="2" t="s">
        <v>2</v>
      </c>
      <c r="D86" s="2">
        <v>4</v>
      </c>
      <c r="E86" s="2">
        <f>VLOOKUP(B86,'Listado de precios'!$A$5:$C$184,3,0)</f>
        <v>8885.5175999999992</v>
      </c>
      <c r="F86" s="2">
        <f t="shared" si="11"/>
        <v>35542.070399999997</v>
      </c>
    </row>
    <row r="87" spans="1:6" x14ac:dyDescent="0.2">
      <c r="A87" s="2">
        <f t="shared" si="10"/>
        <v>6.139999999999997</v>
      </c>
      <c r="B87" s="2" t="s">
        <v>43</v>
      </c>
      <c r="C87" s="2" t="s">
        <v>2</v>
      </c>
      <c r="D87" s="2">
        <v>2</v>
      </c>
      <c r="E87" s="2">
        <f>VLOOKUP(B87,'Listado de precios'!$A$5:$C$184,3,0)</f>
        <v>7201.5686999999989</v>
      </c>
      <c r="F87" s="2">
        <f t="shared" si="11"/>
        <v>14403.137399999998</v>
      </c>
    </row>
    <row r="88" spans="1:6" x14ac:dyDescent="0.2">
      <c r="A88" s="2">
        <f t="shared" si="10"/>
        <v>6.1499999999999968</v>
      </c>
      <c r="B88" s="2" t="s">
        <v>184</v>
      </c>
      <c r="C88" s="2" t="s">
        <v>2</v>
      </c>
      <c r="D88" s="2">
        <v>2</v>
      </c>
      <c r="E88" s="2">
        <f>VLOOKUP(B88,'Listado de precios'!$A$5:$C$184,3,0)</f>
        <v>378210</v>
      </c>
      <c r="F88" s="2">
        <f t="shared" si="11"/>
        <v>756420</v>
      </c>
    </row>
    <row r="89" spans="1:6" x14ac:dyDescent="0.2">
      <c r="A89" s="2">
        <f t="shared" si="10"/>
        <v>6.1599999999999966</v>
      </c>
      <c r="B89" s="2" t="s">
        <v>183</v>
      </c>
      <c r="C89" s="2" t="s">
        <v>2</v>
      </c>
      <c r="D89" s="2">
        <f>D88</f>
        <v>2</v>
      </c>
      <c r="E89" s="2">
        <f>VLOOKUP(B89,'Listado de precios'!$A$5:$C$184,3,0)</f>
        <v>32000</v>
      </c>
      <c r="F89" s="2">
        <f t="shared" si="11"/>
        <v>64000</v>
      </c>
    </row>
    <row r="90" spans="1:6" x14ac:dyDescent="0.2">
      <c r="A90" s="2">
        <f t="shared" si="10"/>
        <v>6.1699999999999964</v>
      </c>
      <c r="B90" s="2" t="s">
        <v>154</v>
      </c>
      <c r="C90" s="2" t="s">
        <v>2</v>
      </c>
      <c r="D90" s="2">
        <v>1</v>
      </c>
      <c r="E90" s="2">
        <f>VLOOKUP(B90,'Listado de precios'!$A$5:$C$184,3,0)</f>
        <v>110000</v>
      </c>
      <c r="F90" s="2">
        <f t="shared" si="11"/>
        <v>110000</v>
      </c>
    </row>
    <row r="91" spans="1:6" x14ac:dyDescent="0.2">
      <c r="A91" s="2">
        <f t="shared" si="10"/>
        <v>6.1799999999999962</v>
      </c>
      <c r="B91" s="2" t="s">
        <v>155</v>
      </c>
      <c r="C91" s="2" t="s">
        <v>60</v>
      </c>
      <c r="D91" s="2">
        <v>2</v>
      </c>
      <c r="E91" s="2">
        <f>VLOOKUP(B91,'Listado de precios'!$A$5:$C$184,3,0)</f>
        <v>320000</v>
      </c>
      <c r="F91" s="2">
        <f t="shared" si="11"/>
        <v>640000</v>
      </c>
    </row>
    <row r="92" spans="1:6" x14ac:dyDescent="0.2">
      <c r="E92" s="2" t="s">
        <v>87</v>
      </c>
      <c r="F92" s="2">
        <f>SUM(F74:F91)</f>
        <v>5284064.7718000002</v>
      </c>
    </row>
    <row r="94" spans="1:6" x14ac:dyDescent="0.2">
      <c r="A94" s="2" t="s">
        <v>10</v>
      </c>
      <c r="B94" s="2" t="s">
        <v>187</v>
      </c>
    </row>
    <row r="95" spans="1:6" x14ac:dyDescent="0.2">
      <c r="A95" s="2">
        <v>7</v>
      </c>
      <c r="B95" s="2" t="s">
        <v>15</v>
      </c>
    </row>
    <row r="96" spans="1:6" x14ac:dyDescent="0.2">
      <c r="A96" s="2">
        <f t="shared" ref="A96:A118" si="12">A95+0.01</f>
        <v>7.01</v>
      </c>
      <c r="B96" s="2" t="s">
        <v>76</v>
      </c>
      <c r="C96" s="2" t="s">
        <v>2</v>
      </c>
      <c r="D96" s="2">
        <v>1</v>
      </c>
      <c r="E96" s="2">
        <f>VLOOKUP(B96,'Listado de precios'!$A$5:$C$184,3,0)</f>
        <v>522095.81640000001</v>
      </c>
      <c r="F96" s="2">
        <f t="shared" ref="F96:F114" si="13">E96*D96</f>
        <v>522095.81640000001</v>
      </c>
    </row>
    <row r="97" spans="1:6" x14ac:dyDescent="0.2">
      <c r="A97" s="2">
        <f t="shared" si="12"/>
        <v>7.02</v>
      </c>
      <c r="B97" s="2" t="s">
        <v>17</v>
      </c>
      <c r="C97" s="2" t="s">
        <v>2</v>
      </c>
      <c r="D97" s="2">
        <v>1</v>
      </c>
      <c r="E97" s="2">
        <f>VLOOKUP(B97,'Listado de precios'!$A$5:$C$184,3,0)</f>
        <v>180000</v>
      </c>
      <c r="F97" s="2">
        <f t="shared" si="13"/>
        <v>180000</v>
      </c>
    </row>
    <row r="98" spans="1:6" x14ac:dyDescent="0.2">
      <c r="A98" s="2">
        <f t="shared" si="12"/>
        <v>7.0299999999999994</v>
      </c>
      <c r="B98" s="2" t="s">
        <v>14</v>
      </c>
      <c r="C98" s="2" t="s">
        <v>2</v>
      </c>
      <c r="D98" s="2">
        <v>1</v>
      </c>
      <c r="E98" s="2">
        <f>VLOOKUP(B98,'Listado de precios'!$A$5:$C$184,3,0)</f>
        <v>65244.062700000002</v>
      </c>
      <c r="F98" s="2">
        <f t="shared" si="13"/>
        <v>65244.062700000002</v>
      </c>
    </row>
    <row r="99" spans="1:6" x14ac:dyDescent="0.2">
      <c r="A99" s="2">
        <f t="shared" si="12"/>
        <v>7.0399999999999991</v>
      </c>
      <c r="B99" s="2" t="s">
        <v>66</v>
      </c>
      <c r="C99" s="2" t="s">
        <v>2</v>
      </c>
      <c r="D99" s="2">
        <v>2</v>
      </c>
      <c r="E99" s="2">
        <f>VLOOKUP(B99,'Listado de precios'!$A$5:$C$184,3,0)</f>
        <v>193474.98</v>
      </c>
      <c r="F99" s="2">
        <f t="shared" si="13"/>
        <v>386949.96</v>
      </c>
    </row>
    <row r="100" spans="1:6" x14ac:dyDescent="0.2">
      <c r="A100" s="2">
        <f t="shared" si="12"/>
        <v>7.0499999999999989</v>
      </c>
      <c r="B100" s="2" t="s">
        <v>23</v>
      </c>
      <c r="C100" s="2" t="s">
        <v>1</v>
      </c>
      <c r="D100" s="2">
        <v>10</v>
      </c>
      <c r="E100" s="2">
        <f>VLOOKUP(B100,'Listado de precios'!$A$5:$C$184,3,0)</f>
        <v>4126</v>
      </c>
      <c r="F100" s="2">
        <f t="shared" si="13"/>
        <v>41260</v>
      </c>
    </row>
    <row r="101" spans="1:6" x14ac:dyDescent="0.2">
      <c r="A101" s="2">
        <f t="shared" si="12"/>
        <v>7.0599999999999987</v>
      </c>
      <c r="B101" s="2" t="s">
        <v>81</v>
      </c>
      <c r="C101" s="2" t="s">
        <v>1</v>
      </c>
      <c r="D101" s="2">
        <v>2</v>
      </c>
      <c r="E101" s="2">
        <f>VLOOKUP(B101,'Listado de precios'!$A$5:$C$184,3,0)</f>
        <v>20711</v>
      </c>
      <c r="F101" s="2">
        <f t="shared" si="13"/>
        <v>41422</v>
      </c>
    </row>
    <row r="102" spans="1:6" x14ac:dyDescent="0.2">
      <c r="A102" s="2">
        <f t="shared" si="12"/>
        <v>7.0699999999999985</v>
      </c>
      <c r="B102" s="2" t="s">
        <v>65</v>
      </c>
      <c r="C102" s="2" t="s">
        <v>2</v>
      </c>
      <c r="D102" s="2">
        <v>2</v>
      </c>
      <c r="E102" s="2">
        <f>VLOOKUP(B102,'Listado de precios'!$A$5:$C$184,3,0)</f>
        <v>383500</v>
      </c>
      <c r="F102" s="2">
        <f t="shared" si="13"/>
        <v>767000</v>
      </c>
    </row>
    <row r="103" spans="1:6" x14ac:dyDescent="0.2">
      <c r="A103" s="2">
        <f t="shared" si="12"/>
        <v>7.0799999999999983</v>
      </c>
      <c r="B103" s="2" t="s">
        <v>153</v>
      </c>
      <c r="C103" s="2" t="s">
        <v>2</v>
      </c>
      <c r="D103" s="2">
        <v>1</v>
      </c>
      <c r="E103" s="2">
        <f>VLOOKUP(B103,'Listado de precios'!$A$5:$C$184,3,0)</f>
        <v>54900</v>
      </c>
      <c r="F103" s="2">
        <f t="shared" si="13"/>
        <v>54900</v>
      </c>
    </row>
    <row r="104" spans="1:6" x14ac:dyDescent="0.2">
      <c r="A104" s="2">
        <f t="shared" si="12"/>
        <v>7.0899999999999981</v>
      </c>
      <c r="B104" s="2" t="s">
        <v>72</v>
      </c>
      <c r="C104" s="2" t="s">
        <v>2</v>
      </c>
      <c r="D104" s="2">
        <v>1</v>
      </c>
      <c r="E104" s="2">
        <f>VLOOKUP(B104,'Listado de precios'!$A$5:$C$184,3,0)</f>
        <v>229984.4253</v>
      </c>
      <c r="F104" s="2">
        <f t="shared" si="13"/>
        <v>229984.4253</v>
      </c>
    </row>
    <row r="105" spans="1:6" x14ac:dyDescent="0.2">
      <c r="A105" s="2">
        <f t="shared" si="12"/>
        <v>7.0999999999999979</v>
      </c>
      <c r="B105" s="2" t="s">
        <v>67</v>
      </c>
      <c r="C105" s="2" t="s">
        <v>2</v>
      </c>
      <c r="D105" s="2">
        <v>12</v>
      </c>
      <c r="E105" s="2">
        <f>VLOOKUP(B105,'Listado de precios'!$A$5:$C$184,3,0)</f>
        <v>6055.0502999999999</v>
      </c>
      <c r="F105" s="2">
        <f t="shared" si="13"/>
        <v>72660.603600000002</v>
      </c>
    </row>
    <row r="106" spans="1:6" x14ac:dyDescent="0.2">
      <c r="A106" s="2">
        <f t="shared" si="12"/>
        <v>7.1099999999999977</v>
      </c>
      <c r="B106" s="2" t="s">
        <v>36</v>
      </c>
      <c r="C106" s="2" t="s">
        <v>2</v>
      </c>
      <c r="D106" s="2">
        <v>1</v>
      </c>
      <c r="E106" s="2">
        <f>VLOOKUP(B106,'Listado de precios'!$A$5:$C$184,3,0)</f>
        <v>2400.5229000000004</v>
      </c>
      <c r="F106" s="2">
        <f t="shared" si="13"/>
        <v>2400.5229000000004</v>
      </c>
    </row>
    <row r="107" spans="1:6" x14ac:dyDescent="0.2">
      <c r="A107" s="2">
        <f t="shared" si="12"/>
        <v>7.1199999999999974</v>
      </c>
      <c r="B107" s="2" t="s">
        <v>47</v>
      </c>
      <c r="C107" s="2" t="s">
        <v>2</v>
      </c>
      <c r="D107" s="2">
        <v>1</v>
      </c>
      <c r="E107" s="2">
        <f>VLOOKUP(B107,'Listado de precios'!$A$5:$C$184,3,0)</f>
        <v>635242.85100000002</v>
      </c>
      <c r="F107" s="2">
        <f t="shared" si="13"/>
        <v>635242.85100000002</v>
      </c>
    </row>
    <row r="108" spans="1:6" x14ac:dyDescent="0.2">
      <c r="A108" s="2">
        <f t="shared" si="12"/>
        <v>7.1299999999999972</v>
      </c>
      <c r="B108" s="2" t="s">
        <v>7</v>
      </c>
      <c r="C108" s="2" t="s">
        <v>2</v>
      </c>
      <c r="D108" s="2">
        <v>6</v>
      </c>
      <c r="E108" s="2">
        <f>VLOOKUP(B108,'Listado de precios'!$A$5:$C$184,3,0)</f>
        <v>245820.7107</v>
      </c>
      <c r="F108" s="2">
        <f t="shared" si="13"/>
        <v>1474924.2642000001</v>
      </c>
    </row>
    <row r="109" spans="1:6" x14ac:dyDescent="0.2">
      <c r="A109" s="2">
        <f t="shared" si="12"/>
        <v>7.139999999999997</v>
      </c>
      <c r="B109" s="2" t="s">
        <v>13</v>
      </c>
      <c r="C109" s="2" t="s">
        <v>2</v>
      </c>
      <c r="D109" s="2">
        <v>1</v>
      </c>
      <c r="E109" s="2">
        <f>VLOOKUP(B109,'Listado de precios'!$A$5:$C$184,3,0)</f>
        <v>198455.16930000004</v>
      </c>
      <c r="F109" s="2">
        <f t="shared" si="13"/>
        <v>198455.16930000004</v>
      </c>
    </row>
    <row r="110" spans="1:6" x14ac:dyDescent="0.2">
      <c r="A110" s="2">
        <f t="shared" si="12"/>
        <v>7.1499999999999968</v>
      </c>
      <c r="B110" s="2" t="s">
        <v>45</v>
      </c>
      <c r="C110" s="2" t="s">
        <v>2</v>
      </c>
      <c r="D110" s="2">
        <v>2</v>
      </c>
      <c r="E110" s="2">
        <f>VLOOKUP(B110,'Listado de precios'!$A$5:$C$184,3,0)</f>
        <v>8885.5175999999992</v>
      </c>
      <c r="F110" s="2">
        <f t="shared" si="13"/>
        <v>17771.035199999998</v>
      </c>
    </row>
    <row r="111" spans="1:6" x14ac:dyDescent="0.2">
      <c r="A111" s="2">
        <f t="shared" si="12"/>
        <v>7.1599999999999966</v>
      </c>
      <c r="B111" s="2" t="s">
        <v>46</v>
      </c>
      <c r="C111" s="2" t="s">
        <v>2</v>
      </c>
      <c r="D111" s="2">
        <v>1</v>
      </c>
      <c r="E111" s="2">
        <f>VLOOKUP(B111,'Listado de precios'!$A$5:$C$184,3,0)</f>
        <v>22464.5949</v>
      </c>
      <c r="F111" s="2">
        <f t="shared" si="13"/>
        <v>22464.5949</v>
      </c>
    </row>
    <row r="112" spans="1:6" x14ac:dyDescent="0.2">
      <c r="A112" s="2">
        <f t="shared" si="12"/>
        <v>7.1699999999999964</v>
      </c>
      <c r="B112" s="2" t="s">
        <v>40</v>
      </c>
      <c r="C112" s="2" t="s">
        <v>2</v>
      </c>
      <c r="D112" s="2">
        <v>12</v>
      </c>
      <c r="E112" s="2">
        <f>VLOOKUP(B112,'Listado de precios'!$A$5:$C$184,3,0)</f>
        <v>4765.2171000000008</v>
      </c>
      <c r="F112" s="2">
        <f t="shared" si="13"/>
        <v>57182.605200000005</v>
      </c>
    </row>
    <row r="113" spans="1:6" x14ac:dyDescent="0.2">
      <c r="A113" s="2">
        <f t="shared" si="12"/>
        <v>7.1799999999999962</v>
      </c>
      <c r="B113" s="2" t="s">
        <v>73</v>
      </c>
      <c r="C113" s="2" t="s">
        <v>2</v>
      </c>
      <c r="D113" s="2">
        <v>12</v>
      </c>
      <c r="E113" s="2">
        <f>VLOOKUP(B113,'Listado de precios'!$A$5:$C$184,3,0)</f>
        <v>11996</v>
      </c>
      <c r="F113" s="2">
        <f t="shared" si="13"/>
        <v>143952</v>
      </c>
    </row>
    <row r="114" spans="1:6" x14ac:dyDescent="0.2">
      <c r="A114" s="2">
        <f t="shared" si="12"/>
        <v>7.1899999999999959</v>
      </c>
      <c r="B114" s="2" t="s">
        <v>20</v>
      </c>
      <c r="C114" s="2" t="s">
        <v>1</v>
      </c>
      <c r="D114" s="2">
        <v>8</v>
      </c>
      <c r="E114" s="2">
        <f>VLOOKUP(B114,'Listado de precios'!$A$5:$C$184,3,0)</f>
        <v>69389</v>
      </c>
      <c r="F114" s="2">
        <f t="shared" si="13"/>
        <v>555112</v>
      </c>
    </row>
    <row r="115" spans="1:6" x14ac:dyDescent="0.2">
      <c r="A115" s="2">
        <f t="shared" si="12"/>
        <v>7.1999999999999957</v>
      </c>
      <c r="B115" s="2" t="s">
        <v>68</v>
      </c>
      <c r="C115" s="2" t="s">
        <v>2</v>
      </c>
      <c r="D115" s="2">
        <v>61</v>
      </c>
      <c r="E115" s="2">
        <f>VLOOKUP(B115,'Listado de precios'!$A$5:$C$184,3,0)</f>
        <v>18000</v>
      </c>
      <c r="F115" s="2">
        <f>D115*E115</f>
        <v>1098000</v>
      </c>
    </row>
    <row r="116" spans="1:6" x14ac:dyDescent="0.2">
      <c r="A116" s="2">
        <f t="shared" si="12"/>
        <v>7.2099999999999955</v>
      </c>
      <c r="B116" s="2" t="s">
        <v>153</v>
      </c>
      <c r="C116" s="2" t="s">
        <v>2</v>
      </c>
      <c r="D116" s="2">
        <v>1</v>
      </c>
      <c r="E116" s="2">
        <f>VLOOKUP(B116,'Listado de precios'!$A$5:$C$184,3,0)</f>
        <v>54900</v>
      </c>
      <c r="F116" s="2">
        <f>E116*D116</f>
        <v>54900</v>
      </c>
    </row>
    <row r="117" spans="1:6" x14ac:dyDescent="0.2">
      <c r="A117" s="2">
        <f t="shared" si="12"/>
        <v>7.2199999999999953</v>
      </c>
      <c r="B117" s="2" t="s">
        <v>163</v>
      </c>
      <c r="C117" s="2" t="s">
        <v>2</v>
      </c>
      <c r="D117" s="2">
        <v>1</v>
      </c>
      <c r="E117" s="2">
        <f>VLOOKUP(B117,'Listado de precios'!$A$5:$C$184,3,0)</f>
        <v>250500</v>
      </c>
      <c r="F117" s="2">
        <f>E117*D117</f>
        <v>250500</v>
      </c>
    </row>
    <row r="118" spans="1:6" x14ac:dyDescent="0.2">
      <c r="A118" s="2">
        <f t="shared" si="12"/>
        <v>7.2299999999999951</v>
      </c>
      <c r="B118" s="2" t="s">
        <v>164</v>
      </c>
      <c r="C118" s="2" t="s">
        <v>2</v>
      </c>
      <c r="D118" s="2">
        <v>1</v>
      </c>
      <c r="E118" s="2">
        <f>VLOOKUP(B118,'Listado de precios'!$A$5:$C$184,3,0)</f>
        <v>30657</v>
      </c>
      <c r="F118" s="2">
        <f>E118*D118</f>
        <v>30657</v>
      </c>
    </row>
    <row r="119" spans="1:6" x14ac:dyDescent="0.2">
      <c r="E119" s="2" t="s">
        <v>87</v>
      </c>
      <c r="F119" s="2">
        <f>SUM(F96:F118)</f>
        <v>6903078.9106999999</v>
      </c>
    </row>
    <row r="121" spans="1:6" x14ac:dyDescent="0.2">
      <c r="A121" s="2" t="s">
        <v>10</v>
      </c>
      <c r="B121" s="2" t="s">
        <v>210</v>
      </c>
    </row>
    <row r="122" spans="1:6" x14ac:dyDescent="0.2">
      <c r="A122" s="2">
        <v>8</v>
      </c>
      <c r="B122" s="2" t="s">
        <v>15</v>
      </c>
    </row>
    <row r="123" spans="1:6" x14ac:dyDescent="0.2">
      <c r="A123" s="2">
        <f t="shared" ref="A123:A132" si="14">A122+0.01</f>
        <v>8.01</v>
      </c>
      <c r="B123" s="2" t="s">
        <v>84</v>
      </c>
      <c r="C123" s="2" t="s">
        <v>1</v>
      </c>
      <c r="D123" s="2">
        <v>1102</v>
      </c>
      <c r="E123" s="2">
        <f>VLOOKUP(B123,'Listado de precios'!$A$5:$C$184,3,0)</f>
        <v>16830</v>
      </c>
      <c r="F123" s="2">
        <f t="shared" ref="F123:F132" si="15">D123*E123</f>
        <v>18546660</v>
      </c>
    </row>
    <row r="124" spans="1:6" x14ac:dyDescent="0.2">
      <c r="A124" s="2">
        <f t="shared" si="14"/>
        <v>8.02</v>
      </c>
      <c r="B124" s="2" t="s">
        <v>133</v>
      </c>
      <c r="C124" s="2" t="s">
        <v>1</v>
      </c>
      <c r="D124" s="2">
        <f>D123</f>
        <v>1102</v>
      </c>
      <c r="E124" s="2">
        <f>VLOOKUP(B124,'Listado de precios'!$A$5:$C$184,3,0)</f>
        <v>6500</v>
      </c>
      <c r="F124" s="2">
        <f t="shared" si="15"/>
        <v>7163000</v>
      </c>
    </row>
    <row r="125" spans="1:6" x14ac:dyDescent="0.2">
      <c r="A125" s="2">
        <f t="shared" si="14"/>
        <v>8.0299999999999994</v>
      </c>
      <c r="B125" s="2" t="s">
        <v>152</v>
      </c>
      <c r="C125" s="2" t="s">
        <v>1</v>
      </c>
      <c r="D125" s="2">
        <v>8</v>
      </c>
      <c r="E125" s="2">
        <f>VLOOKUP(B125,'Listado de precios'!$A$5:$C$184,3,0)</f>
        <v>3153.3</v>
      </c>
      <c r="F125" s="2">
        <f t="shared" si="15"/>
        <v>25226.400000000001</v>
      </c>
    </row>
    <row r="126" spans="1:6" x14ac:dyDescent="0.2">
      <c r="A126" s="2">
        <f t="shared" si="14"/>
        <v>8.0399999999999991</v>
      </c>
      <c r="B126" s="2" t="s">
        <v>132</v>
      </c>
      <c r="C126" s="2" t="s">
        <v>1</v>
      </c>
      <c r="D126" s="2">
        <f>D125</f>
        <v>8</v>
      </c>
      <c r="E126" s="2">
        <f>VLOOKUP(B126,'Listado de precios'!$A$5:$C$184,3,0)</f>
        <v>2889</v>
      </c>
      <c r="F126" s="2">
        <f t="shared" si="15"/>
        <v>23112</v>
      </c>
    </row>
    <row r="127" spans="1:6" x14ac:dyDescent="0.2">
      <c r="A127" s="2">
        <f t="shared" si="14"/>
        <v>8.0499999999999989</v>
      </c>
      <c r="B127" s="2" t="s">
        <v>184</v>
      </c>
      <c r="C127" s="2" t="s">
        <v>2</v>
      </c>
      <c r="D127" s="2">
        <v>7</v>
      </c>
      <c r="E127" s="2">
        <f>VLOOKUP(B127,'Listado de precios'!$A$5:$C$184,3,0)</f>
        <v>378210</v>
      </c>
      <c r="F127" s="2">
        <f t="shared" si="15"/>
        <v>2647470</v>
      </c>
    </row>
    <row r="128" spans="1:6" x14ac:dyDescent="0.2">
      <c r="A128" s="2">
        <f t="shared" si="14"/>
        <v>8.0599999999999987</v>
      </c>
      <c r="B128" s="2" t="s">
        <v>183</v>
      </c>
      <c r="C128" s="2" t="s">
        <v>2</v>
      </c>
      <c r="D128" s="2">
        <f>D127</f>
        <v>7</v>
      </c>
      <c r="E128" s="2">
        <f>VLOOKUP(B128,'Listado de precios'!$A$5:$C$184,3,0)</f>
        <v>32000</v>
      </c>
      <c r="F128" s="2">
        <f t="shared" si="15"/>
        <v>224000</v>
      </c>
    </row>
    <row r="129" spans="1:6" x14ac:dyDescent="0.2">
      <c r="A129" s="2">
        <f t="shared" si="14"/>
        <v>8.0699999999999985</v>
      </c>
      <c r="B129" s="2" t="s">
        <v>35</v>
      </c>
      <c r="C129" s="2" t="s">
        <v>2</v>
      </c>
      <c r="D129" s="2">
        <v>1</v>
      </c>
      <c r="E129" s="2">
        <f>VLOOKUP(B129,'Listado de precios'!$A$5:$C$184,3,0)</f>
        <v>378210</v>
      </c>
      <c r="F129" s="2">
        <f t="shared" si="15"/>
        <v>378210</v>
      </c>
    </row>
    <row r="130" spans="1:6" x14ac:dyDescent="0.2">
      <c r="A130" s="2">
        <f t="shared" si="14"/>
        <v>8.0799999999999983</v>
      </c>
      <c r="B130" s="2" t="s">
        <v>58</v>
      </c>
      <c r="C130" s="2" t="s">
        <v>2</v>
      </c>
      <c r="D130" s="2">
        <f>D129</f>
        <v>1</v>
      </c>
      <c r="E130" s="2">
        <f>VLOOKUP(B130,'Listado de precios'!$A$5:$C$184,3,0)</f>
        <v>40881</v>
      </c>
      <c r="F130" s="2">
        <f t="shared" si="15"/>
        <v>40881</v>
      </c>
    </row>
    <row r="131" spans="1:6" x14ac:dyDescent="0.2">
      <c r="A131" s="2">
        <f t="shared" si="14"/>
        <v>8.0899999999999981</v>
      </c>
      <c r="B131" s="2" t="s">
        <v>37</v>
      </c>
      <c r="C131" s="2" t="s">
        <v>38</v>
      </c>
      <c r="D131" s="2">
        <f>0.00339*100</f>
        <v>0.33899999999999997</v>
      </c>
      <c r="E131" s="2">
        <f>VLOOKUP(B131,'Listado de precios'!$A$5:$C$184,3,0)</f>
        <v>56900</v>
      </c>
      <c r="F131" s="2">
        <f t="shared" si="15"/>
        <v>19289.099999999999</v>
      </c>
    </row>
    <row r="132" spans="1:6" x14ac:dyDescent="0.2">
      <c r="A132" s="2">
        <f t="shared" si="14"/>
        <v>8.0999999999999979</v>
      </c>
      <c r="B132" s="2" t="s">
        <v>53</v>
      </c>
      <c r="C132" s="2" t="s">
        <v>2</v>
      </c>
      <c r="D132" s="2">
        <f>0.01*100</f>
        <v>1</v>
      </c>
      <c r="E132" s="2">
        <f>VLOOKUP(B132,'Listado de precios'!$A$5:$C$184,3,0)</f>
        <v>27900</v>
      </c>
      <c r="F132" s="2">
        <f t="shared" si="15"/>
        <v>27900</v>
      </c>
    </row>
    <row r="133" spans="1:6" x14ac:dyDescent="0.2">
      <c r="E133" s="2" t="s">
        <v>87</v>
      </c>
      <c r="F133" s="2">
        <f>SUM(F123:F132)</f>
        <v>29095748.5</v>
      </c>
    </row>
    <row r="135" spans="1:6" x14ac:dyDescent="0.2">
      <c r="A135" s="2" t="s">
        <v>10</v>
      </c>
      <c r="B135" s="2" t="s">
        <v>209</v>
      </c>
    </row>
    <row r="136" spans="1:6" x14ac:dyDescent="0.2">
      <c r="A136" s="2">
        <v>9</v>
      </c>
      <c r="B136" s="2" t="s">
        <v>15</v>
      </c>
    </row>
    <row r="137" spans="1:6" x14ac:dyDescent="0.2">
      <c r="A137" s="2">
        <f t="shared" ref="A137:A159" si="16">A136+0.01</f>
        <v>9.01</v>
      </c>
      <c r="B137" s="2" t="s">
        <v>150</v>
      </c>
      <c r="C137" s="2" t="s">
        <v>1</v>
      </c>
      <c r="D137" s="2">
        <v>6</v>
      </c>
      <c r="E137" s="2">
        <f>VLOOKUP(B137,'Listado de precios'!$A$5:$C$184,3,0)</f>
        <v>880</v>
      </c>
      <c r="F137" s="2">
        <f t="shared" ref="F137:F159" si="17">D137*E137</f>
        <v>5280</v>
      </c>
    </row>
    <row r="138" spans="1:6" x14ac:dyDescent="0.2">
      <c r="A138" s="2">
        <f t="shared" si="16"/>
        <v>9.02</v>
      </c>
      <c r="B138" s="2" t="s">
        <v>131</v>
      </c>
      <c r="C138" s="2" t="s">
        <v>1</v>
      </c>
      <c r="D138" s="2">
        <f>D137</f>
        <v>6</v>
      </c>
      <c r="E138" s="2">
        <f>VLOOKUP(B138,'Listado de precios'!$A$5:$C$184,3,0)</f>
        <v>2167</v>
      </c>
      <c r="F138" s="2">
        <f t="shared" si="17"/>
        <v>13002</v>
      </c>
    </row>
    <row r="139" spans="1:6" x14ac:dyDescent="0.2">
      <c r="A139" s="2">
        <f t="shared" si="16"/>
        <v>9.0299999999999994</v>
      </c>
      <c r="B139" s="2" t="s">
        <v>32</v>
      </c>
      <c r="C139" s="2" t="s">
        <v>2</v>
      </c>
      <c r="D139" s="2">
        <v>1</v>
      </c>
      <c r="E139" s="2">
        <f>VLOOKUP(B139,'Listado de precios'!$A$5:$C$184,3,0)</f>
        <v>31887.542999999998</v>
      </c>
      <c r="F139" s="2">
        <f t="shared" si="17"/>
        <v>31887.542999999998</v>
      </c>
    </row>
    <row r="140" spans="1:6" x14ac:dyDescent="0.2">
      <c r="A140" s="2">
        <f t="shared" si="16"/>
        <v>9.0399999999999991</v>
      </c>
      <c r="B140" s="2" t="s">
        <v>61</v>
      </c>
      <c r="C140" s="2" t="s">
        <v>2</v>
      </c>
      <c r="D140" s="2">
        <v>1</v>
      </c>
      <c r="E140" s="2">
        <f>VLOOKUP(B140,'Listado de precios'!$A$5:$C$184,3,0)</f>
        <v>19260</v>
      </c>
      <c r="F140" s="2">
        <f t="shared" si="17"/>
        <v>19260</v>
      </c>
    </row>
    <row r="141" spans="1:6" x14ac:dyDescent="0.2">
      <c r="A141" s="2">
        <f t="shared" si="16"/>
        <v>9.0499999999999989</v>
      </c>
      <c r="B141" s="2" t="s">
        <v>24</v>
      </c>
      <c r="C141" s="2" t="s">
        <v>1</v>
      </c>
      <c r="D141" s="2">
        <v>43</v>
      </c>
      <c r="E141" s="2">
        <f>VLOOKUP(B141,'Listado de precios'!$A$5:$C$184,3,0)</f>
        <v>1800</v>
      </c>
      <c r="F141" s="2">
        <f t="shared" si="17"/>
        <v>77400</v>
      </c>
    </row>
    <row r="142" spans="1:6" x14ac:dyDescent="0.2">
      <c r="A142" s="2">
        <f t="shared" si="16"/>
        <v>9.0599999999999987</v>
      </c>
      <c r="B142" s="2" t="s">
        <v>166</v>
      </c>
      <c r="C142" s="2" t="s">
        <v>2</v>
      </c>
      <c r="D142" s="2">
        <f>D141</f>
        <v>43</v>
      </c>
      <c r="E142" s="2">
        <f>VLOOKUP(B142,'Listado de precios'!$A$5:$C$184,3,0)</f>
        <v>800</v>
      </c>
      <c r="F142" s="2">
        <f t="shared" si="17"/>
        <v>34400</v>
      </c>
    </row>
    <row r="143" spans="1:6" x14ac:dyDescent="0.2">
      <c r="A143" s="2">
        <f t="shared" si="16"/>
        <v>9.0699999999999985</v>
      </c>
      <c r="B143" s="2" t="s">
        <v>70</v>
      </c>
      <c r="C143" s="2" t="s">
        <v>2</v>
      </c>
      <c r="D143" s="2">
        <v>1</v>
      </c>
      <c r="E143" s="2">
        <f>VLOOKUP(B143,'Listado de precios'!$A$5:$C$184,3,0)</f>
        <v>9200</v>
      </c>
      <c r="F143" s="2">
        <f t="shared" si="17"/>
        <v>9200</v>
      </c>
    </row>
    <row r="144" spans="1:6" x14ac:dyDescent="0.2">
      <c r="A144" s="2">
        <f t="shared" si="16"/>
        <v>9.0799999999999983</v>
      </c>
      <c r="B144" s="2" t="s">
        <v>156</v>
      </c>
      <c r="C144" s="2" t="s">
        <v>2</v>
      </c>
      <c r="D144" s="2">
        <v>1</v>
      </c>
      <c r="E144" s="2">
        <f>VLOOKUP(B144,'Listado de precios'!$A$5:$C$184,3,0)</f>
        <v>40165.08</v>
      </c>
      <c r="F144" s="2">
        <f t="shared" si="17"/>
        <v>40165.08</v>
      </c>
    </row>
    <row r="145" spans="1:6" x14ac:dyDescent="0.2">
      <c r="A145" s="2">
        <f t="shared" si="16"/>
        <v>9.0899999999999981</v>
      </c>
      <c r="B145" s="2" t="s">
        <v>86</v>
      </c>
      <c r="C145" s="2" t="s">
        <v>1</v>
      </c>
      <c r="D145" s="2">
        <v>34</v>
      </c>
      <c r="E145" s="2">
        <f>VLOOKUP(B145,'Listado de precios'!$A$5:$C$184,3,0)</f>
        <v>1076.0159999999998</v>
      </c>
      <c r="F145" s="2">
        <f t="shared" si="17"/>
        <v>36584.543999999994</v>
      </c>
    </row>
    <row r="146" spans="1:6" x14ac:dyDescent="0.2">
      <c r="A146" s="2">
        <f t="shared" si="16"/>
        <v>9.0999999999999979</v>
      </c>
      <c r="B146" s="2" t="s">
        <v>85</v>
      </c>
      <c r="C146" s="2" t="s">
        <v>2</v>
      </c>
      <c r="D146" s="2">
        <v>1</v>
      </c>
      <c r="E146" s="2">
        <f>VLOOKUP(B146,'Listado de precios'!$A$5:$C$184,3,0)</f>
        <v>2316.6666666666665</v>
      </c>
      <c r="F146" s="2">
        <f t="shared" si="17"/>
        <v>2316.6666666666665</v>
      </c>
    </row>
    <row r="147" spans="1:6" x14ac:dyDescent="0.2">
      <c r="A147" s="2">
        <f t="shared" si="16"/>
        <v>9.1099999999999977</v>
      </c>
      <c r="B147" s="2" t="s">
        <v>41</v>
      </c>
      <c r="C147" s="2" t="s">
        <v>2</v>
      </c>
      <c r="D147" s="2">
        <v>2</v>
      </c>
      <c r="E147" s="2">
        <f>VLOOKUP(B147,'Listado de precios'!$A$5:$C$184,3,0)</f>
        <v>1100</v>
      </c>
      <c r="F147" s="2">
        <f t="shared" si="17"/>
        <v>2200</v>
      </c>
    </row>
    <row r="148" spans="1:6" x14ac:dyDescent="0.2">
      <c r="A148" s="2">
        <f t="shared" si="16"/>
        <v>9.1199999999999974</v>
      </c>
      <c r="B148" s="2" t="s">
        <v>69</v>
      </c>
      <c r="C148" s="2" t="s">
        <v>2</v>
      </c>
      <c r="D148" s="2">
        <v>2</v>
      </c>
      <c r="E148" s="2">
        <f>VLOOKUP(B148,'Listado de precios'!$A$5:$C$184,3,0)</f>
        <v>4400</v>
      </c>
      <c r="F148" s="2">
        <f t="shared" si="17"/>
        <v>8800</v>
      </c>
    </row>
    <row r="149" spans="1:6" x14ac:dyDescent="0.2">
      <c r="A149" s="2">
        <f t="shared" si="16"/>
        <v>9.1299999999999972</v>
      </c>
      <c r="B149" s="2" t="s">
        <v>62</v>
      </c>
      <c r="C149" s="2" t="s">
        <v>2</v>
      </c>
      <c r="D149" s="2">
        <f>D148</f>
        <v>2</v>
      </c>
      <c r="E149" s="2">
        <f>VLOOKUP(B149,'Listado de precios'!$A$5:$C$184,3,0)</f>
        <v>12840</v>
      </c>
      <c r="F149" s="2">
        <f t="shared" si="17"/>
        <v>25680</v>
      </c>
    </row>
    <row r="150" spans="1:6" x14ac:dyDescent="0.2">
      <c r="A150" s="2">
        <f t="shared" si="16"/>
        <v>9.139999999999997</v>
      </c>
      <c r="B150" s="2" t="s">
        <v>27</v>
      </c>
      <c r="C150" s="2" t="s">
        <v>1</v>
      </c>
      <c r="D150" s="2">
        <v>4</v>
      </c>
      <c r="E150" s="2">
        <f>VLOOKUP(B150,'Listado de precios'!$A$5:$C$184,3,0)</f>
        <v>1076.0159999999998</v>
      </c>
      <c r="F150" s="2">
        <f t="shared" si="17"/>
        <v>4304.0639999999994</v>
      </c>
    </row>
    <row r="151" spans="1:6" x14ac:dyDescent="0.2">
      <c r="A151" s="2">
        <f t="shared" si="16"/>
        <v>9.1499999999999968</v>
      </c>
      <c r="B151" s="2" t="s">
        <v>71</v>
      </c>
      <c r="C151" s="2" t="s">
        <v>2</v>
      </c>
      <c r="D151" s="2">
        <v>1</v>
      </c>
      <c r="E151" s="2">
        <f>VLOOKUP(B151,'Listado de precios'!$A$5:$C$184,3,0)</f>
        <v>15000</v>
      </c>
      <c r="F151" s="2">
        <f t="shared" si="17"/>
        <v>15000</v>
      </c>
    </row>
    <row r="152" spans="1:6" x14ac:dyDescent="0.2">
      <c r="A152" s="2">
        <f t="shared" si="16"/>
        <v>9.1599999999999966</v>
      </c>
      <c r="B152" s="2" t="s">
        <v>64</v>
      </c>
      <c r="C152" s="2" t="s">
        <v>2</v>
      </c>
      <c r="D152" s="2">
        <f>D151</f>
        <v>1</v>
      </c>
      <c r="E152" s="2">
        <f>VLOOKUP(B152,'Listado de precios'!$A$5:$C$184,3,0)</f>
        <v>12840</v>
      </c>
      <c r="F152" s="2">
        <f t="shared" si="17"/>
        <v>12840</v>
      </c>
    </row>
    <row r="153" spans="1:6" x14ac:dyDescent="0.2">
      <c r="A153" s="2">
        <f t="shared" si="16"/>
        <v>9.1699999999999964</v>
      </c>
      <c r="B153" s="2" t="s">
        <v>28</v>
      </c>
      <c r="C153" s="2" t="s">
        <v>1</v>
      </c>
      <c r="D153" s="2">
        <v>4</v>
      </c>
      <c r="E153" s="2">
        <f>VLOOKUP(B153,'Listado de precios'!$A$5:$C$184,3,0)</f>
        <v>938.71194000000003</v>
      </c>
      <c r="F153" s="2">
        <f t="shared" si="17"/>
        <v>3754.8477600000001</v>
      </c>
    </row>
    <row r="154" spans="1:6" x14ac:dyDescent="0.2">
      <c r="A154" s="2">
        <f t="shared" si="16"/>
        <v>9.1799999999999962</v>
      </c>
      <c r="B154" s="2" t="s">
        <v>42</v>
      </c>
      <c r="C154" s="2" t="s">
        <v>2</v>
      </c>
      <c r="D154" s="2">
        <v>2</v>
      </c>
      <c r="E154" s="2">
        <f>VLOOKUP(B154,'Listado de precios'!$A$5:$C$184,3,0)</f>
        <v>895.71749999999997</v>
      </c>
      <c r="F154" s="2">
        <f t="shared" si="17"/>
        <v>1791.4349999999999</v>
      </c>
    </row>
    <row r="155" spans="1:6" x14ac:dyDescent="0.2">
      <c r="A155" s="2">
        <f t="shared" si="16"/>
        <v>9.1899999999999959</v>
      </c>
      <c r="B155" s="2" t="s">
        <v>177</v>
      </c>
      <c r="C155" s="2" t="s">
        <v>2</v>
      </c>
      <c r="D155" s="2">
        <v>3</v>
      </c>
      <c r="E155" s="2">
        <f>VLOOKUP(B155,'Listado de precios'!$A$5:$C$184,3,0)</f>
        <v>1550</v>
      </c>
      <c r="F155" s="2">
        <f t="shared" si="17"/>
        <v>4650</v>
      </c>
    </row>
    <row r="156" spans="1:6" x14ac:dyDescent="0.2">
      <c r="A156" s="2">
        <f t="shared" si="16"/>
        <v>9.1999999999999957</v>
      </c>
      <c r="B156" s="2" t="s">
        <v>37</v>
      </c>
      <c r="C156" s="2" t="s">
        <v>38</v>
      </c>
      <c r="D156" s="2">
        <v>0.01</v>
      </c>
      <c r="E156" s="2">
        <f>VLOOKUP(B156,'Listado de precios'!$A$5:$C$184,3,0)</f>
        <v>56900</v>
      </c>
      <c r="F156" s="2">
        <f t="shared" si="17"/>
        <v>569</v>
      </c>
    </row>
    <row r="157" spans="1:6" x14ac:dyDescent="0.2">
      <c r="A157" s="2">
        <f t="shared" si="16"/>
        <v>9.2099999999999955</v>
      </c>
      <c r="B157" s="2" t="s">
        <v>53</v>
      </c>
      <c r="C157" s="2" t="s">
        <v>2</v>
      </c>
      <c r="D157" s="2">
        <v>0.01</v>
      </c>
      <c r="E157" s="2">
        <f>VLOOKUP(B157,'Listado de precios'!$A$5:$C$184,3,0)</f>
        <v>27900</v>
      </c>
      <c r="F157" s="2">
        <f t="shared" si="17"/>
        <v>279</v>
      </c>
    </row>
    <row r="158" spans="1:6" x14ac:dyDescent="0.2">
      <c r="A158" s="2">
        <f t="shared" si="16"/>
        <v>9.2199999999999953</v>
      </c>
      <c r="B158" s="2" t="s">
        <v>146</v>
      </c>
      <c r="C158" s="2" t="s">
        <v>2</v>
      </c>
      <c r="D158" s="2">
        <v>1</v>
      </c>
      <c r="E158" s="2">
        <f>VLOOKUP(B158,'Listado de precios'!$A$5:$C$184,3,0)</f>
        <v>10000</v>
      </c>
      <c r="F158" s="2">
        <f t="shared" si="17"/>
        <v>10000</v>
      </c>
    </row>
    <row r="159" spans="1:6" x14ac:dyDescent="0.2">
      <c r="A159" s="2">
        <f t="shared" si="16"/>
        <v>9.2299999999999951</v>
      </c>
      <c r="B159" s="2" t="s">
        <v>147</v>
      </c>
      <c r="C159" s="2" t="s">
        <v>2</v>
      </c>
      <c r="D159" s="2">
        <v>1</v>
      </c>
      <c r="E159" s="2">
        <f>VLOOKUP(B159,'Listado de precios'!$A$5:$C$184,3,0)</f>
        <v>6000</v>
      </c>
      <c r="F159" s="2">
        <f t="shared" si="17"/>
        <v>6000</v>
      </c>
    </row>
    <row r="160" spans="1:6" x14ac:dyDescent="0.2">
      <c r="E160" s="2" t="s">
        <v>87</v>
      </c>
      <c r="F160" s="2">
        <f>SUM(F137:F159)</f>
        <v>365364.18042666669</v>
      </c>
    </row>
  </sheetData>
  <conditionalFormatting sqref="A1:XFD1048576">
    <cfRule type="notContainsBlanks" dxfId="27" priority="1">
      <formula>LEN(TRIM(A1))&gt;0</formula>
    </cfRule>
    <cfRule type="containsBlanks" dxfId="26" priority="2">
      <formula>LEN(TRIM(A1))=0</formula>
    </cfRule>
  </conditionalFormatting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0"/>
  <sheetViews>
    <sheetView zoomScale="60" zoomScaleNormal="60" workbookViewId="0">
      <selection activeCell="B23" sqref="B23"/>
    </sheetView>
  </sheetViews>
  <sheetFormatPr baseColWidth="10" defaultColWidth="11.42578125" defaultRowHeight="12.75" x14ac:dyDescent="0.2"/>
  <cols>
    <col min="1" max="1" width="12.28515625" style="2" bestFit="1" customWidth="1"/>
    <col min="2" max="2" width="87.7109375" style="2" customWidth="1"/>
    <col min="3" max="3" width="9.140625" style="2" customWidth="1"/>
    <col min="4" max="4" width="11.85546875" style="2" customWidth="1"/>
    <col min="5" max="5" width="18" style="2" customWidth="1"/>
    <col min="6" max="6" width="14.85546875" style="2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198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4" si="1">D6*E6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C15" s="2" t="s">
        <v>2</v>
      </c>
      <c r="D15" s="2">
        <v>1</v>
      </c>
      <c r="E15" s="2">
        <f>VLOOKUP(B15,'Listado de precios'!$A$5:$C$184,3,0)</f>
        <v>10000</v>
      </c>
      <c r="F15" s="2">
        <f>E15*D15</f>
        <v>10000</v>
      </c>
    </row>
    <row r="16" spans="1:6" x14ac:dyDescent="0.2">
      <c r="E16" s="2" t="s">
        <v>87</v>
      </c>
      <c r="F16" s="2">
        <f>SUM(F6:F15)</f>
        <v>52052.987000000001</v>
      </c>
    </row>
    <row r="18" spans="1:6" x14ac:dyDescent="0.2">
      <c r="A18" s="2" t="s">
        <v>10</v>
      </c>
      <c r="B18" s="2" t="s">
        <v>197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66030.293160000001</v>
      </c>
    </row>
    <row r="32" spans="1:6" x14ac:dyDescent="0.2">
      <c r="A32" s="2" t="s">
        <v>10</v>
      </c>
      <c r="B32" s="2" t="s">
        <v>91</v>
      </c>
    </row>
    <row r="33" spans="1:6" x14ac:dyDescent="0.2">
      <c r="A33" s="2">
        <v>3</v>
      </c>
      <c r="B33" s="2" t="s">
        <v>15</v>
      </c>
    </row>
    <row r="34" spans="1:6" x14ac:dyDescent="0.2">
      <c r="A34" s="2"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 t="shared" ref="F34:F40" si="4">D34*E34</f>
        <v>192.89100000000002</v>
      </c>
    </row>
    <row r="35" spans="1:6" x14ac:dyDescent="0.2">
      <c r="A35" s="2">
        <f t="shared" ref="A35:A40" si="5">A34+0.01</f>
        <v>3.0199999999999996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si="4"/>
        <v>279</v>
      </c>
    </row>
    <row r="36" spans="1:6" x14ac:dyDescent="0.2">
      <c r="A36" s="2">
        <f t="shared" si="5"/>
        <v>3.0299999999999994</v>
      </c>
      <c r="B36" s="2" t="s">
        <v>150</v>
      </c>
      <c r="C36" s="2" t="s">
        <v>1</v>
      </c>
      <c r="D36" s="2">
        <v>8</v>
      </c>
      <c r="E36" s="2">
        <f>VLOOKUP(B36,'Listado de precios'!$A$5:$C$184,3,0)</f>
        <v>880</v>
      </c>
      <c r="F36" s="2">
        <f t="shared" si="4"/>
        <v>7040</v>
      </c>
    </row>
    <row r="37" spans="1:6" x14ac:dyDescent="0.2">
      <c r="A37" s="2">
        <f t="shared" si="5"/>
        <v>3.0399999999999991</v>
      </c>
      <c r="B37" s="2" t="s">
        <v>131</v>
      </c>
      <c r="C37" s="2" t="s">
        <v>1</v>
      </c>
      <c r="D37" s="2">
        <f>D36</f>
        <v>8</v>
      </c>
      <c r="E37" s="2">
        <f>VLOOKUP(B37,'Listado de precios'!$A$5:$C$184,3,0)</f>
        <v>2167</v>
      </c>
      <c r="F37" s="2">
        <f t="shared" si="4"/>
        <v>17336</v>
      </c>
    </row>
    <row r="38" spans="1:6" x14ac:dyDescent="0.2">
      <c r="A38" s="2">
        <f t="shared" si="5"/>
        <v>3.0499999999999989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4"/>
        <v>4200</v>
      </c>
    </row>
    <row r="39" spans="1:6" x14ac:dyDescent="0.2">
      <c r="A39" s="2">
        <f t="shared" si="5"/>
        <v>3.0599999999999987</v>
      </c>
      <c r="B39" s="2" t="s">
        <v>177</v>
      </c>
      <c r="C39" s="2" t="s">
        <v>2</v>
      </c>
      <c r="D39" s="2">
        <v>1</v>
      </c>
      <c r="E39" s="2">
        <f>VLOOKUP(B39,'Listado de precios'!$A$5:$C$184,3,0)</f>
        <v>1550</v>
      </c>
      <c r="F39" s="2">
        <f t="shared" si="4"/>
        <v>1550</v>
      </c>
    </row>
    <row r="40" spans="1:6" x14ac:dyDescent="0.2">
      <c r="A40" s="2">
        <f t="shared" si="5"/>
        <v>3.0699999999999985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4"/>
        <v>9630</v>
      </c>
    </row>
    <row r="41" spans="1:6" x14ac:dyDescent="0.2">
      <c r="E41" s="2" t="s">
        <v>87</v>
      </c>
      <c r="F41" s="2">
        <f>SUM(F34:F40)</f>
        <v>40227.891000000003</v>
      </c>
    </row>
    <row r="43" spans="1:6" x14ac:dyDescent="0.2">
      <c r="A43" s="2" t="s">
        <v>10</v>
      </c>
      <c r="B43" s="2" t="s">
        <v>93</v>
      </c>
    </row>
    <row r="44" spans="1:6" x14ac:dyDescent="0.2">
      <c r="A44" s="2">
        <v>4</v>
      </c>
      <c r="B44" s="2" t="s">
        <v>15</v>
      </c>
    </row>
    <row r="45" spans="1:6" x14ac:dyDescent="0.2">
      <c r="A45" s="2">
        <f t="shared" ref="A45:A53" si="6">A44+0.01</f>
        <v>4.01</v>
      </c>
      <c r="B45" s="2" t="s">
        <v>32</v>
      </c>
      <c r="C45" s="2" t="s">
        <v>2</v>
      </c>
      <c r="D45" s="2">
        <v>1</v>
      </c>
      <c r="E45" s="2">
        <f>VLOOKUP(B45,'Listado de precios'!$A$5:$C$184,3,0)</f>
        <v>31887.542999999998</v>
      </c>
      <c r="F45" s="2">
        <f t="shared" ref="F45:F53" si="7">D45*E45</f>
        <v>31887.542999999998</v>
      </c>
    </row>
    <row r="46" spans="1:6" x14ac:dyDescent="0.2">
      <c r="A46" s="2">
        <f t="shared" si="6"/>
        <v>4.0199999999999996</v>
      </c>
      <c r="B46" s="2" t="s">
        <v>79</v>
      </c>
      <c r="C46" s="2" t="s">
        <v>1</v>
      </c>
      <c r="D46" s="2">
        <v>8.1</v>
      </c>
      <c r="E46" s="2">
        <f>VLOOKUP(B46,'Listado de precios'!$A$5:$C$184,3,0)</f>
        <v>4659</v>
      </c>
      <c r="F46" s="2">
        <f t="shared" si="7"/>
        <v>37737.9</v>
      </c>
    </row>
    <row r="47" spans="1:6" x14ac:dyDescent="0.2">
      <c r="A47" s="2">
        <f t="shared" si="6"/>
        <v>4.0299999999999994</v>
      </c>
      <c r="B47" s="2" t="s">
        <v>129</v>
      </c>
      <c r="C47" s="2" t="s">
        <v>1</v>
      </c>
      <c r="D47" s="2">
        <f>D46</f>
        <v>8.1</v>
      </c>
      <c r="E47" s="2">
        <f>VLOOKUP(B47,'Listado de precios'!$A$5:$C$184,3,0)</f>
        <v>2167</v>
      </c>
      <c r="F47" s="2">
        <f t="shared" si="7"/>
        <v>17552.7</v>
      </c>
    </row>
    <row r="48" spans="1:6" x14ac:dyDescent="0.2">
      <c r="A48" s="2">
        <f t="shared" si="6"/>
        <v>4.0399999999999991</v>
      </c>
      <c r="B48" s="2" t="s">
        <v>52</v>
      </c>
      <c r="C48" s="2" t="s">
        <v>2</v>
      </c>
      <c r="D48" s="2">
        <v>9</v>
      </c>
      <c r="E48" s="2">
        <f>VLOOKUP(B48,'Listado de precios'!$A$5:$C$184,3,0)</f>
        <v>165</v>
      </c>
      <c r="F48" s="2">
        <f t="shared" si="7"/>
        <v>1485</v>
      </c>
    </row>
    <row r="49" spans="1:6" x14ac:dyDescent="0.2">
      <c r="A49" s="2">
        <f t="shared" si="6"/>
        <v>4.0499999999999989</v>
      </c>
      <c r="B49" s="2" t="s">
        <v>0</v>
      </c>
      <c r="C49" s="2" t="s">
        <v>1</v>
      </c>
      <c r="D49" s="2">
        <v>2.9</v>
      </c>
      <c r="E49" s="2">
        <f>VLOOKUP(B49,'Listado de precios'!$A$5:$C$184,3,0)</f>
        <v>600</v>
      </c>
      <c r="F49" s="2">
        <f t="shared" si="7"/>
        <v>1740</v>
      </c>
    </row>
    <row r="50" spans="1:6" x14ac:dyDescent="0.2">
      <c r="A50" s="2">
        <f t="shared" si="6"/>
        <v>4.0599999999999987</v>
      </c>
      <c r="B50" s="2" t="s">
        <v>43</v>
      </c>
      <c r="C50" s="2" t="s">
        <v>2</v>
      </c>
      <c r="D50" s="2">
        <v>1</v>
      </c>
      <c r="E50" s="2">
        <f>VLOOKUP(B50,'Listado de precios'!$A$5:$C$184,3,0)</f>
        <v>7201.5686999999989</v>
      </c>
      <c r="F50" s="2">
        <f t="shared" si="7"/>
        <v>7201.5686999999989</v>
      </c>
    </row>
    <row r="51" spans="1:6" x14ac:dyDescent="0.2">
      <c r="A51" s="2">
        <f t="shared" si="6"/>
        <v>4.0699999999999985</v>
      </c>
      <c r="B51" s="2" t="s">
        <v>41</v>
      </c>
      <c r="C51" s="2" t="s">
        <v>2</v>
      </c>
      <c r="D51" s="2">
        <v>4</v>
      </c>
      <c r="E51" s="2">
        <f>VLOOKUP(B51,'Listado de precios'!$A$5:$C$184,3,0)</f>
        <v>1100</v>
      </c>
      <c r="F51" s="2">
        <f t="shared" si="7"/>
        <v>4400</v>
      </c>
    </row>
    <row r="52" spans="1:6" x14ac:dyDescent="0.2">
      <c r="A52" s="2">
        <f t="shared" si="6"/>
        <v>4.0799999999999983</v>
      </c>
      <c r="B52" s="2" t="s">
        <v>70</v>
      </c>
      <c r="C52" s="2" t="s">
        <v>2</v>
      </c>
      <c r="D52" s="2">
        <v>1</v>
      </c>
      <c r="E52" s="2">
        <f>VLOOKUP(B52,'Listado de precios'!$A$5:$C$184,3,0)</f>
        <v>9200</v>
      </c>
      <c r="F52" s="2">
        <f t="shared" si="7"/>
        <v>9200</v>
      </c>
    </row>
    <row r="53" spans="1:6" x14ac:dyDescent="0.2">
      <c r="A53" s="2">
        <f t="shared" si="6"/>
        <v>4.0899999999999981</v>
      </c>
      <c r="B53" s="2" t="s">
        <v>61</v>
      </c>
      <c r="C53" s="2" t="s">
        <v>2</v>
      </c>
      <c r="D53" s="2">
        <v>1</v>
      </c>
      <c r="E53" s="2">
        <f>VLOOKUP(B53,'Listado de precios'!$A$5:$C$184,3,0)</f>
        <v>19260</v>
      </c>
      <c r="F53" s="2">
        <f t="shared" si="7"/>
        <v>19260</v>
      </c>
    </row>
    <row r="54" spans="1:6" x14ac:dyDescent="0.2">
      <c r="E54" s="2" t="s">
        <v>87</v>
      </c>
      <c r="F54" s="2">
        <f>SUM(F45:F53)</f>
        <v>130464.7117</v>
      </c>
    </row>
    <row r="56" spans="1:6" x14ac:dyDescent="0.2">
      <c r="A56" s="2" t="s">
        <v>10</v>
      </c>
      <c r="B56" s="2" t="s">
        <v>94</v>
      </c>
    </row>
    <row r="57" spans="1:6" x14ac:dyDescent="0.2">
      <c r="A57" s="2">
        <v>5</v>
      </c>
      <c r="B57" s="2" t="s">
        <v>15</v>
      </c>
    </row>
    <row r="58" spans="1:6" x14ac:dyDescent="0.2">
      <c r="A58" s="2">
        <f t="shared" ref="A58:A69" si="8">A57+0.01</f>
        <v>5.01</v>
      </c>
      <c r="B58" s="2" t="s">
        <v>49</v>
      </c>
      <c r="C58" s="2" t="s">
        <v>2</v>
      </c>
      <c r="D58" s="2">
        <v>1</v>
      </c>
      <c r="E58" s="2">
        <f>VLOOKUP(B58,'Listado de precios'!$A$5:$C$184,3,0)</f>
        <v>147889</v>
      </c>
      <c r="F58" s="2">
        <f t="shared" ref="F58:F69" si="9">D58*E58</f>
        <v>147889</v>
      </c>
    </row>
    <row r="59" spans="1:6" x14ac:dyDescent="0.2">
      <c r="A59" s="2">
        <f t="shared" si="8"/>
        <v>5.0199999999999996</v>
      </c>
      <c r="B59" s="2" t="s">
        <v>149</v>
      </c>
      <c r="C59" s="2" t="s">
        <v>2</v>
      </c>
      <c r="D59" s="2">
        <v>1</v>
      </c>
      <c r="E59" s="2">
        <f>VLOOKUP(B59,'Listado de precios'!$A$5:$C$184,3,0)</f>
        <v>8560</v>
      </c>
      <c r="F59" s="2">
        <f t="shared" si="9"/>
        <v>8560</v>
      </c>
    </row>
    <row r="60" spans="1:6" x14ac:dyDescent="0.2">
      <c r="A60" s="2">
        <f t="shared" si="8"/>
        <v>5.0299999999999994</v>
      </c>
      <c r="B60" s="2" t="s">
        <v>77</v>
      </c>
      <c r="C60" s="2" t="s">
        <v>1</v>
      </c>
      <c r="D60" s="2">
        <v>20.5</v>
      </c>
      <c r="E60" s="2">
        <f>VLOOKUP(B60,'Listado de precios'!$A$5:$C$184,3,0)</f>
        <v>9946</v>
      </c>
      <c r="F60" s="2">
        <f t="shared" si="9"/>
        <v>203893</v>
      </c>
    </row>
    <row r="61" spans="1:6" x14ac:dyDescent="0.2">
      <c r="A61" s="2">
        <f t="shared" si="8"/>
        <v>5.0399999999999991</v>
      </c>
      <c r="B61" s="2" t="s">
        <v>127</v>
      </c>
      <c r="C61" s="2" t="s">
        <v>1</v>
      </c>
      <c r="D61" s="2">
        <f>D60</f>
        <v>20.5</v>
      </c>
      <c r="E61" s="2">
        <f>VLOOKUP(B61,'Listado de precios'!$A$5:$C$184,3,0)</f>
        <v>4333</v>
      </c>
      <c r="F61" s="2">
        <f t="shared" si="9"/>
        <v>88826.5</v>
      </c>
    </row>
    <row r="62" spans="1:6" x14ac:dyDescent="0.2">
      <c r="A62" s="2">
        <f t="shared" si="8"/>
        <v>5.0499999999999989</v>
      </c>
      <c r="B62" s="2" t="s">
        <v>50</v>
      </c>
      <c r="C62" s="2" t="s">
        <v>2</v>
      </c>
      <c r="D62" s="2">
        <v>21</v>
      </c>
      <c r="E62" s="2">
        <f>VLOOKUP(B62,'Listado de precios'!$A$5:$C$184,3,0)</f>
        <v>560</v>
      </c>
      <c r="F62" s="2">
        <f t="shared" si="9"/>
        <v>11760</v>
      </c>
    </row>
    <row r="63" spans="1:6" x14ac:dyDescent="0.2">
      <c r="A63" s="2">
        <f t="shared" si="8"/>
        <v>5.0599999999999987</v>
      </c>
      <c r="B63" s="2" t="s">
        <v>0</v>
      </c>
      <c r="C63" s="2" t="s">
        <v>1</v>
      </c>
      <c r="D63" s="2">
        <v>11</v>
      </c>
      <c r="E63" s="2">
        <f>VLOOKUP(B63,'Listado de precios'!$A$5:$C$184,3,0)</f>
        <v>600</v>
      </c>
      <c r="F63" s="2">
        <f t="shared" si="9"/>
        <v>6600</v>
      </c>
    </row>
    <row r="64" spans="1:6" x14ac:dyDescent="0.2">
      <c r="A64" s="2">
        <f t="shared" si="8"/>
        <v>5.0699999999999985</v>
      </c>
      <c r="B64" s="2" t="s">
        <v>30</v>
      </c>
      <c r="C64" s="2" t="s">
        <v>2</v>
      </c>
      <c r="D64" s="2">
        <v>2</v>
      </c>
      <c r="E64" s="2">
        <f>VLOOKUP(B64,'Listado de precios'!$A$5:$C$184,3,0)</f>
        <v>86580</v>
      </c>
      <c r="F64" s="2">
        <f t="shared" si="9"/>
        <v>173160</v>
      </c>
    </row>
    <row r="65" spans="1:6" x14ac:dyDescent="0.2">
      <c r="A65" s="2">
        <f t="shared" si="8"/>
        <v>5.0799999999999983</v>
      </c>
      <c r="B65" s="2" t="s">
        <v>54</v>
      </c>
      <c r="C65" s="2" t="s">
        <v>2</v>
      </c>
      <c r="D65" s="2">
        <f>D64</f>
        <v>2</v>
      </c>
      <c r="E65" s="2">
        <f>VLOOKUP(B65,'Listado de precios'!$A$5:$C$184,3,0)</f>
        <v>8560</v>
      </c>
      <c r="F65" s="2">
        <f t="shared" si="9"/>
        <v>17120</v>
      </c>
    </row>
    <row r="66" spans="1:6" x14ac:dyDescent="0.2">
      <c r="A66" s="2">
        <f t="shared" si="8"/>
        <v>5.0899999999999981</v>
      </c>
      <c r="B66" s="2" t="s">
        <v>27</v>
      </c>
      <c r="C66" s="2" t="s">
        <v>1</v>
      </c>
      <c r="D66" s="2">
        <v>64</v>
      </c>
      <c r="E66" s="2">
        <f>VLOOKUP(B66,'Listado de precios'!$A$5:$C$184,3,0)</f>
        <v>1076.0159999999998</v>
      </c>
      <c r="F66" s="2">
        <f t="shared" si="9"/>
        <v>68865.02399999999</v>
      </c>
    </row>
    <row r="67" spans="1:6" x14ac:dyDescent="0.2">
      <c r="A67" s="2">
        <f t="shared" si="8"/>
        <v>5.0999999999999979</v>
      </c>
      <c r="B67" s="2" t="s">
        <v>41</v>
      </c>
      <c r="C67" s="2" t="s">
        <v>2</v>
      </c>
      <c r="D67" s="2">
        <v>9</v>
      </c>
      <c r="E67" s="2">
        <f>VLOOKUP(B67,'Listado de precios'!$A$5:$C$184,3,0)</f>
        <v>1100</v>
      </c>
      <c r="F67" s="2">
        <f t="shared" si="9"/>
        <v>9900</v>
      </c>
    </row>
    <row r="68" spans="1:6" x14ac:dyDescent="0.2">
      <c r="A68" s="2">
        <f t="shared" si="8"/>
        <v>5.1099999999999977</v>
      </c>
      <c r="B68" s="2" t="s">
        <v>68</v>
      </c>
      <c r="C68" s="2" t="s">
        <v>2</v>
      </c>
      <c r="D68" s="2">
        <v>1</v>
      </c>
      <c r="E68" s="2">
        <f>VLOOKUP(B68,'Listado de precios'!$A$5:$C$184,3,0)</f>
        <v>18000</v>
      </c>
      <c r="F68" s="2">
        <f t="shared" si="9"/>
        <v>18000</v>
      </c>
    </row>
    <row r="69" spans="1:6" x14ac:dyDescent="0.2">
      <c r="A69" s="2">
        <f t="shared" si="8"/>
        <v>5.1199999999999974</v>
      </c>
      <c r="B69" s="2" t="s">
        <v>24</v>
      </c>
      <c r="C69" s="2" t="s">
        <v>1</v>
      </c>
      <c r="D69" s="2">
        <v>32</v>
      </c>
      <c r="E69" s="2">
        <f>VLOOKUP(B69,'Listado de precios'!$A$5:$C$184,3,0)</f>
        <v>1800</v>
      </c>
      <c r="F69" s="2">
        <f t="shared" si="9"/>
        <v>57600</v>
      </c>
    </row>
    <row r="70" spans="1:6" x14ac:dyDescent="0.2">
      <c r="E70" s="2" t="s">
        <v>87</v>
      </c>
      <c r="F70" s="2">
        <f>SUM(F58:F69)</f>
        <v>812173.52399999998</v>
      </c>
    </row>
    <row r="72" spans="1:6" x14ac:dyDescent="0.2">
      <c r="A72" s="2" t="s">
        <v>10</v>
      </c>
      <c r="B72" s="2" t="s">
        <v>96</v>
      </c>
    </row>
    <row r="73" spans="1:6" x14ac:dyDescent="0.2">
      <c r="A73" s="2">
        <v>6</v>
      </c>
      <c r="B73" s="2" t="s">
        <v>15</v>
      </c>
    </row>
    <row r="74" spans="1:6" x14ac:dyDescent="0.2">
      <c r="A74" s="2">
        <f t="shared" ref="A74:A91" si="10">A73+0.01</f>
        <v>6.01</v>
      </c>
      <c r="B74" s="2" t="s">
        <v>49</v>
      </c>
      <c r="C74" s="2" t="s">
        <v>2</v>
      </c>
      <c r="D74" s="2">
        <v>1</v>
      </c>
      <c r="E74" s="2">
        <f>VLOOKUP(B74,'Listado de precios'!$A$5:$C$184,3,0)</f>
        <v>147889</v>
      </c>
      <c r="F74" s="2">
        <f t="shared" ref="F74:F91" si="11">D74*E74</f>
        <v>147889</v>
      </c>
    </row>
    <row r="75" spans="1:6" x14ac:dyDescent="0.2">
      <c r="A75" s="2">
        <f t="shared" si="10"/>
        <v>6.02</v>
      </c>
      <c r="B75" s="2" t="s">
        <v>148</v>
      </c>
      <c r="C75" s="2" t="s">
        <v>2</v>
      </c>
      <c r="D75" s="2">
        <f>D74</f>
        <v>1</v>
      </c>
      <c r="E75" s="2">
        <f>VLOOKUP(B75,'Listado de precios'!$A$5:$C$184,3,0)</f>
        <v>510000</v>
      </c>
      <c r="F75" s="2">
        <f t="shared" si="11"/>
        <v>510000</v>
      </c>
    </row>
    <row r="76" spans="1:6" x14ac:dyDescent="0.2">
      <c r="A76" s="2">
        <f t="shared" si="10"/>
        <v>6.0299999999999994</v>
      </c>
      <c r="B76" s="2" t="s">
        <v>78</v>
      </c>
      <c r="C76" s="2" t="s">
        <v>1</v>
      </c>
      <c r="D76" s="2">
        <v>60.8</v>
      </c>
      <c r="E76" s="2">
        <f>VLOOKUP(B76,'Listado de precios'!$A$5:$C$184,3,0)</f>
        <v>14675</v>
      </c>
      <c r="F76" s="2">
        <f t="shared" si="11"/>
        <v>892240</v>
      </c>
    </row>
    <row r="77" spans="1:6" x14ac:dyDescent="0.2">
      <c r="A77" s="2">
        <f t="shared" si="10"/>
        <v>6.0399999999999991</v>
      </c>
      <c r="B77" s="2" t="s">
        <v>128</v>
      </c>
      <c r="C77" s="2" t="s">
        <v>1</v>
      </c>
      <c r="D77" s="2">
        <f>D76</f>
        <v>60.8</v>
      </c>
      <c r="E77" s="2">
        <f>VLOOKUP(B77,'Listado de precios'!$A$5:$C$184,3,0)</f>
        <v>6500</v>
      </c>
      <c r="F77" s="2">
        <f t="shared" si="11"/>
        <v>395200</v>
      </c>
    </row>
    <row r="78" spans="1:6" x14ac:dyDescent="0.2">
      <c r="A78" s="2">
        <f t="shared" si="10"/>
        <v>6.0499999999999989</v>
      </c>
      <c r="B78" s="2" t="s">
        <v>51</v>
      </c>
      <c r="C78" s="2" t="s">
        <v>2</v>
      </c>
      <c r="D78" s="2">
        <v>61</v>
      </c>
      <c r="E78" s="2">
        <f>VLOOKUP(B78,'Listado de precios'!$A$5:$C$184,3,0)</f>
        <v>910</v>
      </c>
      <c r="F78" s="2">
        <f t="shared" si="11"/>
        <v>55510</v>
      </c>
    </row>
    <row r="79" spans="1:6" x14ac:dyDescent="0.2">
      <c r="A79" s="2">
        <f t="shared" si="10"/>
        <v>6.0599999999999987</v>
      </c>
      <c r="B79" s="2" t="s">
        <v>0</v>
      </c>
      <c r="C79" s="2" t="s">
        <v>1</v>
      </c>
      <c r="D79" s="2">
        <v>19</v>
      </c>
      <c r="E79" s="2">
        <f>VLOOKUP(B79,'Listado de precios'!$A$5:$C$184,3,0)</f>
        <v>600</v>
      </c>
      <c r="F79" s="2">
        <f t="shared" si="11"/>
        <v>11400</v>
      </c>
    </row>
    <row r="80" spans="1:6" x14ac:dyDescent="0.2">
      <c r="A80" s="2">
        <f t="shared" si="10"/>
        <v>6.0699999999999985</v>
      </c>
      <c r="B80" s="2" t="s">
        <v>21</v>
      </c>
      <c r="C80" s="2" t="s">
        <v>1</v>
      </c>
      <c r="D80" s="2">
        <v>72</v>
      </c>
      <c r="E80" s="2">
        <f>VLOOKUP(B80,'Listado de precios'!$A$5:$C$184,3,0)</f>
        <v>2736.42</v>
      </c>
      <c r="F80" s="2">
        <f t="shared" si="11"/>
        <v>197022.24</v>
      </c>
    </row>
    <row r="81" spans="1:6" x14ac:dyDescent="0.2">
      <c r="A81" s="2">
        <f t="shared" si="10"/>
        <v>6.0799999999999983</v>
      </c>
      <c r="B81" s="2" t="s">
        <v>40</v>
      </c>
      <c r="C81" s="2" t="s">
        <v>2</v>
      </c>
      <c r="D81" s="2">
        <v>1</v>
      </c>
      <c r="E81" s="2">
        <f>VLOOKUP(B81,'Listado de precios'!$A$5:$C$184,3,0)</f>
        <v>4765.2171000000008</v>
      </c>
      <c r="F81" s="2">
        <f t="shared" si="11"/>
        <v>4765.2171000000008</v>
      </c>
    </row>
    <row r="82" spans="1:6" x14ac:dyDescent="0.2">
      <c r="A82" s="2">
        <f t="shared" si="10"/>
        <v>6.0899999999999981</v>
      </c>
      <c r="B82" s="2" t="s">
        <v>22</v>
      </c>
      <c r="C82" s="2" t="s">
        <v>1</v>
      </c>
      <c r="D82" s="2">
        <v>32</v>
      </c>
      <c r="E82" s="2">
        <f>VLOOKUP(B82,'Listado de precios'!$A$5:$C$184,3,0)</f>
        <v>1076.0159999999998</v>
      </c>
      <c r="F82" s="2">
        <f t="shared" si="11"/>
        <v>34432.511999999995</v>
      </c>
    </row>
    <row r="83" spans="1:6" x14ac:dyDescent="0.2">
      <c r="A83" s="2">
        <f t="shared" si="10"/>
        <v>6.0999999999999979</v>
      </c>
      <c r="B83" s="2" t="s">
        <v>41</v>
      </c>
      <c r="C83" s="2" t="s">
        <v>2</v>
      </c>
      <c r="D83" s="2">
        <v>5</v>
      </c>
      <c r="E83" s="2">
        <f>VLOOKUP(B83,'Listado de precios'!$A$5:$C$184,3,0)</f>
        <v>1100</v>
      </c>
      <c r="F83" s="2">
        <f t="shared" si="11"/>
        <v>5500</v>
      </c>
    </row>
    <row r="84" spans="1:6" x14ac:dyDescent="0.2">
      <c r="A84" s="2">
        <f t="shared" si="10"/>
        <v>6.1099999999999977</v>
      </c>
      <c r="B84" s="2" t="s">
        <v>46</v>
      </c>
      <c r="C84" s="2" t="s">
        <v>2</v>
      </c>
      <c r="D84" s="2">
        <v>1</v>
      </c>
      <c r="E84" s="2">
        <f>VLOOKUP(B84,'Listado de precios'!$A$5:$C$184,3,0)</f>
        <v>22464.5949</v>
      </c>
      <c r="F84" s="2">
        <f t="shared" si="11"/>
        <v>22464.5949</v>
      </c>
    </row>
    <row r="85" spans="1:6" x14ac:dyDescent="0.2">
      <c r="A85" s="2">
        <f t="shared" si="10"/>
        <v>6.1199999999999974</v>
      </c>
      <c r="B85" s="2" t="s">
        <v>45</v>
      </c>
      <c r="C85" s="2" t="s">
        <v>2</v>
      </c>
      <c r="D85" s="2">
        <v>4</v>
      </c>
      <c r="E85" s="2">
        <f>VLOOKUP(B85,'Listado de precios'!$A$5:$C$184,3,0)</f>
        <v>8885.5175999999992</v>
      </c>
      <c r="F85" s="2">
        <f t="shared" si="11"/>
        <v>35542.070399999997</v>
      </c>
    </row>
    <row r="86" spans="1:6" x14ac:dyDescent="0.2">
      <c r="A86" s="2">
        <f t="shared" si="10"/>
        <v>6.1299999999999972</v>
      </c>
      <c r="B86" s="2" t="s">
        <v>43</v>
      </c>
      <c r="C86" s="2" t="s">
        <v>2</v>
      </c>
      <c r="D86" s="2">
        <v>2</v>
      </c>
      <c r="E86" s="2">
        <f>VLOOKUP(B86,'Listado de precios'!$A$5:$C$184,3,0)</f>
        <v>7201.5686999999989</v>
      </c>
      <c r="F86" s="2">
        <f t="shared" si="11"/>
        <v>14403.137399999998</v>
      </c>
    </row>
    <row r="87" spans="1:6" x14ac:dyDescent="0.2">
      <c r="A87" s="2">
        <f t="shared" si="10"/>
        <v>6.139999999999997</v>
      </c>
      <c r="B87" s="2" t="s">
        <v>25</v>
      </c>
      <c r="C87" s="2" t="s">
        <v>1</v>
      </c>
      <c r="D87" s="2">
        <v>82</v>
      </c>
      <c r="E87" s="2">
        <f>VLOOKUP(B87,'Listado de precios'!$A$5:$C$184,3,0)</f>
        <v>16918</v>
      </c>
      <c r="F87" s="2">
        <f t="shared" si="11"/>
        <v>1387276</v>
      </c>
    </row>
    <row r="88" spans="1:6" x14ac:dyDescent="0.2">
      <c r="A88" s="2">
        <f t="shared" si="10"/>
        <v>6.1499999999999968</v>
      </c>
      <c r="B88" s="2" t="s">
        <v>184</v>
      </c>
      <c r="C88" s="2" t="s">
        <v>2</v>
      </c>
      <c r="D88" s="2">
        <v>2</v>
      </c>
      <c r="E88" s="2">
        <f>VLOOKUP(B88,'Listado de precios'!$A$5:$C$184,3,0)</f>
        <v>378210</v>
      </c>
      <c r="F88" s="2">
        <f t="shared" si="11"/>
        <v>756420</v>
      </c>
    </row>
    <row r="89" spans="1:6" x14ac:dyDescent="0.2">
      <c r="A89" s="2">
        <f t="shared" si="10"/>
        <v>6.1599999999999966</v>
      </c>
      <c r="B89" s="2" t="s">
        <v>183</v>
      </c>
      <c r="C89" s="2" t="s">
        <v>2</v>
      </c>
      <c r="D89" s="2">
        <f>D88</f>
        <v>2</v>
      </c>
      <c r="E89" s="2">
        <f>VLOOKUP(B89,'Listado de precios'!$A$5:$C$184,3,0)</f>
        <v>32000</v>
      </c>
      <c r="F89" s="2">
        <f t="shared" si="11"/>
        <v>64000</v>
      </c>
    </row>
    <row r="90" spans="1:6" x14ac:dyDescent="0.2">
      <c r="A90" s="2">
        <f t="shared" si="10"/>
        <v>6.1699999999999964</v>
      </c>
      <c r="B90" s="2" t="s">
        <v>154</v>
      </c>
      <c r="C90" s="2" t="s">
        <v>2</v>
      </c>
      <c r="D90" s="2">
        <v>1</v>
      </c>
      <c r="E90" s="2">
        <f>VLOOKUP(B90,'Listado de precios'!$A$5:$C$184,3,0)</f>
        <v>110000</v>
      </c>
      <c r="F90" s="2">
        <f t="shared" si="11"/>
        <v>110000</v>
      </c>
    </row>
    <row r="91" spans="1:6" x14ac:dyDescent="0.2">
      <c r="A91" s="2">
        <f t="shared" si="10"/>
        <v>6.1799999999999962</v>
      </c>
      <c r="B91" s="2" t="s">
        <v>155</v>
      </c>
      <c r="C91" s="2" t="s">
        <v>60</v>
      </c>
      <c r="D91" s="2">
        <v>2</v>
      </c>
      <c r="E91" s="2">
        <f>VLOOKUP(B91,'Listado de precios'!$A$5:$C$184,3,0)</f>
        <v>320000</v>
      </c>
      <c r="F91" s="2">
        <f t="shared" si="11"/>
        <v>640000</v>
      </c>
    </row>
    <row r="92" spans="1:6" x14ac:dyDescent="0.2">
      <c r="E92" s="2" t="s">
        <v>87</v>
      </c>
      <c r="F92" s="2">
        <f>SUM(F74:F91)</f>
        <v>5284064.7718000002</v>
      </c>
    </row>
    <row r="94" spans="1:6" x14ac:dyDescent="0.2">
      <c r="A94" s="2" t="s">
        <v>10</v>
      </c>
      <c r="B94" s="2" t="s">
        <v>187</v>
      </c>
    </row>
    <row r="95" spans="1:6" x14ac:dyDescent="0.2">
      <c r="A95" s="2">
        <v>7</v>
      </c>
      <c r="B95" s="2" t="s">
        <v>15</v>
      </c>
    </row>
    <row r="96" spans="1:6" x14ac:dyDescent="0.2">
      <c r="A96" s="2">
        <f t="shared" ref="A96:A118" si="12">A95+0.01</f>
        <v>7.01</v>
      </c>
      <c r="B96" s="2" t="s">
        <v>76</v>
      </c>
      <c r="C96" s="2" t="s">
        <v>2</v>
      </c>
      <c r="D96" s="2">
        <v>1</v>
      </c>
      <c r="E96" s="2">
        <f>VLOOKUP(B96,'Listado de precios'!$A$5:$C$184,3,0)</f>
        <v>522095.81640000001</v>
      </c>
      <c r="F96" s="2">
        <f t="shared" ref="F96:F114" si="13">E96*D96</f>
        <v>522095.81640000001</v>
      </c>
    </row>
    <row r="97" spans="1:6" x14ac:dyDescent="0.2">
      <c r="A97" s="2">
        <f t="shared" si="12"/>
        <v>7.02</v>
      </c>
      <c r="B97" s="2" t="s">
        <v>17</v>
      </c>
      <c r="C97" s="2" t="s">
        <v>2</v>
      </c>
      <c r="D97" s="2">
        <v>1</v>
      </c>
      <c r="E97" s="2">
        <f>VLOOKUP(B97,'Listado de precios'!$A$5:$C$184,3,0)</f>
        <v>180000</v>
      </c>
      <c r="F97" s="2">
        <f t="shared" si="13"/>
        <v>180000</v>
      </c>
    </row>
    <row r="98" spans="1:6" x14ac:dyDescent="0.2">
      <c r="A98" s="2">
        <f t="shared" si="12"/>
        <v>7.0299999999999994</v>
      </c>
      <c r="B98" s="2" t="s">
        <v>14</v>
      </c>
      <c r="C98" s="2" t="s">
        <v>2</v>
      </c>
      <c r="D98" s="2">
        <v>1</v>
      </c>
      <c r="E98" s="2">
        <f>VLOOKUP(B98,'Listado de precios'!$A$5:$C$184,3,0)</f>
        <v>65244.062700000002</v>
      </c>
      <c r="F98" s="2">
        <f t="shared" si="13"/>
        <v>65244.062700000002</v>
      </c>
    </row>
    <row r="99" spans="1:6" x14ac:dyDescent="0.2">
      <c r="A99" s="2">
        <f t="shared" si="12"/>
        <v>7.0399999999999991</v>
      </c>
      <c r="B99" s="2" t="s">
        <v>66</v>
      </c>
      <c r="C99" s="2" t="s">
        <v>2</v>
      </c>
      <c r="D99" s="2">
        <v>2</v>
      </c>
      <c r="E99" s="2">
        <f>VLOOKUP(B99,'Listado de precios'!$A$5:$C$184,3,0)</f>
        <v>193474.98</v>
      </c>
      <c r="F99" s="2">
        <f t="shared" si="13"/>
        <v>386949.96</v>
      </c>
    </row>
    <row r="100" spans="1:6" x14ac:dyDescent="0.2">
      <c r="A100" s="2">
        <f t="shared" si="12"/>
        <v>7.0499999999999989</v>
      </c>
      <c r="B100" s="2" t="s">
        <v>23</v>
      </c>
      <c r="C100" s="2" t="s">
        <v>1</v>
      </c>
      <c r="D100" s="2">
        <v>10</v>
      </c>
      <c r="E100" s="2">
        <f>VLOOKUP(B100,'Listado de precios'!$A$5:$C$184,3,0)</f>
        <v>4126</v>
      </c>
      <c r="F100" s="2">
        <f t="shared" si="13"/>
        <v>41260</v>
      </c>
    </row>
    <row r="101" spans="1:6" x14ac:dyDescent="0.2">
      <c r="A101" s="2">
        <f t="shared" si="12"/>
        <v>7.0599999999999987</v>
      </c>
      <c r="B101" s="2" t="s">
        <v>81</v>
      </c>
      <c r="C101" s="2" t="s">
        <v>1</v>
      </c>
      <c r="D101" s="2">
        <v>2</v>
      </c>
      <c r="E101" s="2">
        <f>VLOOKUP(B101,'Listado de precios'!$A$5:$C$184,3,0)</f>
        <v>20711</v>
      </c>
      <c r="F101" s="2">
        <f t="shared" si="13"/>
        <v>41422</v>
      </c>
    </row>
    <row r="102" spans="1:6" x14ac:dyDescent="0.2">
      <c r="A102" s="2">
        <f t="shared" si="12"/>
        <v>7.0699999999999985</v>
      </c>
      <c r="B102" s="2" t="s">
        <v>65</v>
      </c>
      <c r="C102" s="2" t="s">
        <v>2</v>
      </c>
      <c r="D102" s="2">
        <v>2</v>
      </c>
      <c r="E102" s="2">
        <f>VLOOKUP(B102,'Listado de precios'!$A$5:$C$184,3,0)</f>
        <v>383500</v>
      </c>
      <c r="F102" s="2">
        <f t="shared" si="13"/>
        <v>767000</v>
      </c>
    </row>
    <row r="103" spans="1:6" x14ac:dyDescent="0.2">
      <c r="A103" s="2">
        <f t="shared" si="12"/>
        <v>7.0799999999999983</v>
      </c>
      <c r="B103" s="2" t="s">
        <v>153</v>
      </c>
      <c r="C103" s="2" t="s">
        <v>2</v>
      </c>
      <c r="D103" s="2">
        <v>1</v>
      </c>
      <c r="E103" s="2">
        <f>VLOOKUP(B103,'Listado de precios'!$A$5:$C$184,3,0)</f>
        <v>54900</v>
      </c>
      <c r="F103" s="2">
        <f t="shared" si="13"/>
        <v>54900</v>
      </c>
    </row>
    <row r="104" spans="1:6" x14ac:dyDescent="0.2">
      <c r="A104" s="2">
        <f t="shared" si="12"/>
        <v>7.0899999999999981</v>
      </c>
      <c r="B104" s="2" t="s">
        <v>72</v>
      </c>
      <c r="C104" s="2" t="s">
        <v>2</v>
      </c>
      <c r="D104" s="2">
        <v>1</v>
      </c>
      <c r="E104" s="2">
        <f>VLOOKUP(B104,'Listado de precios'!$A$5:$C$184,3,0)</f>
        <v>229984.4253</v>
      </c>
      <c r="F104" s="2">
        <f t="shared" si="13"/>
        <v>229984.4253</v>
      </c>
    </row>
    <row r="105" spans="1:6" x14ac:dyDescent="0.2">
      <c r="A105" s="2">
        <f t="shared" si="12"/>
        <v>7.0999999999999979</v>
      </c>
      <c r="B105" s="2" t="s">
        <v>67</v>
      </c>
      <c r="C105" s="2" t="s">
        <v>2</v>
      </c>
      <c r="D105" s="2">
        <v>12</v>
      </c>
      <c r="E105" s="2">
        <f>VLOOKUP(B105,'Listado de precios'!$A$5:$C$184,3,0)</f>
        <v>6055.0502999999999</v>
      </c>
      <c r="F105" s="2">
        <f t="shared" si="13"/>
        <v>72660.603600000002</v>
      </c>
    </row>
    <row r="106" spans="1:6" x14ac:dyDescent="0.2">
      <c r="A106" s="2">
        <f t="shared" si="12"/>
        <v>7.1099999999999977</v>
      </c>
      <c r="B106" s="2" t="s">
        <v>36</v>
      </c>
      <c r="C106" s="2" t="s">
        <v>2</v>
      </c>
      <c r="D106" s="2">
        <v>1</v>
      </c>
      <c r="E106" s="2">
        <f>VLOOKUP(B106,'Listado de precios'!$A$5:$C$184,3,0)</f>
        <v>2400.5229000000004</v>
      </c>
      <c r="F106" s="2">
        <f t="shared" si="13"/>
        <v>2400.5229000000004</v>
      </c>
    </row>
    <row r="107" spans="1:6" x14ac:dyDescent="0.2">
      <c r="A107" s="2">
        <f t="shared" si="12"/>
        <v>7.1199999999999974</v>
      </c>
      <c r="B107" s="2" t="s">
        <v>47</v>
      </c>
      <c r="C107" s="2" t="s">
        <v>2</v>
      </c>
      <c r="D107" s="2">
        <v>1</v>
      </c>
      <c r="E107" s="2">
        <f>VLOOKUP(B107,'Listado de precios'!$A$5:$C$184,3,0)</f>
        <v>635242.85100000002</v>
      </c>
      <c r="F107" s="2">
        <f t="shared" si="13"/>
        <v>635242.85100000002</v>
      </c>
    </row>
    <row r="108" spans="1:6" x14ac:dyDescent="0.2">
      <c r="A108" s="2">
        <f t="shared" si="12"/>
        <v>7.1299999999999972</v>
      </c>
      <c r="B108" s="2" t="s">
        <v>7</v>
      </c>
      <c r="C108" s="2" t="s">
        <v>2</v>
      </c>
      <c r="D108" s="2">
        <v>6</v>
      </c>
      <c r="E108" s="2">
        <f>VLOOKUP(B108,'Listado de precios'!$A$5:$C$184,3,0)</f>
        <v>245820.7107</v>
      </c>
      <c r="F108" s="2">
        <f t="shared" si="13"/>
        <v>1474924.2642000001</v>
      </c>
    </row>
    <row r="109" spans="1:6" x14ac:dyDescent="0.2">
      <c r="A109" s="2">
        <f t="shared" si="12"/>
        <v>7.139999999999997</v>
      </c>
      <c r="B109" s="2" t="s">
        <v>13</v>
      </c>
      <c r="C109" s="2" t="s">
        <v>2</v>
      </c>
      <c r="D109" s="2">
        <v>1</v>
      </c>
      <c r="E109" s="2">
        <f>VLOOKUP(B109,'Listado de precios'!$A$5:$C$184,3,0)</f>
        <v>198455.16930000004</v>
      </c>
      <c r="F109" s="2">
        <f t="shared" si="13"/>
        <v>198455.16930000004</v>
      </c>
    </row>
    <row r="110" spans="1:6" x14ac:dyDescent="0.2">
      <c r="A110" s="2">
        <f t="shared" si="12"/>
        <v>7.1499999999999968</v>
      </c>
      <c r="B110" s="2" t="s">
        <v>45</v>
      </c>
      <c r="C110" s="2" t="s">
        <v>2</v>
      </c>
      <c r="D110" s="2">
        <v>2</v>
      </c>
      <c r="E110" s="2">
        <f>VLOOKUP(B110,'Listado de precios'!$A$5:$C$184,3,0)</f>
        <v>8885.5175999999992</v>
      </c>
      <c r="F110" s="2">
        <f t="shared" si="13"/>
        <v>17771.035199999998</v>
      </c>
    </row>
    <row r="111" spans="1:6" x14ac:dyDescent="0.2">
      <c r="A111" s="2">
        <f t="shared" si="12"/>
        <v>7.1599999999999966</v>
      </c>
      <c r="B111" s="2" t="s">
        <v>44</v>
      </c>
      <c r="C111" s="2" t="s">
        <v>2</v>
      </c>
      <c r="D111" s="2">
        <v>1</v>
      </c>
      <c r="E111" s="2">
        <f>VLOOKUP(B111,'Listado de precios'!$A$5:$C$184,3,0)</f>
        <v>8455.5731999999989</v>
      </c>
      <c r="F111" s="2">
        <f t="shared" si="13"/>
        <v>8455.5731999999989</v>
      </c>
    </row>
    <row r="112" spans="1:6" x14ac:dyDescent="0.2">
      <c r="A112" s="2">
        <f t="shared" si="12"/>
        <v>7.1699999999999964</v>
      </c>
      <c r="B112" s="2" t="s">
        <v>40</v>
      </c>
      <c r="C112" s="2" t="s">
        <v>2</v>
      </c>
      <c r="D112" s="2">
        <v>9</v>
      </c>
      <c r="E112" s="2">
        <f>VLOOKUP(B112,'Listado de precios'!$A$5:$C$184,3,0)</f>
        <v>4765.2171000000008</v>
      </c>
      <c r="F112" s="2">
        <f t="shared" si="13"/>
        <v>42886.953900000008</v>
      </c>
    </row>
    <row r="113" spans="1:6" x14ac:dyDescent="0.2">
      <c r="A113" s="2">
        <f t="shared" si="12"/>
        <v>7.1799999999999962</v>
      </c>
      <c r="B113" s="2" t="s">
        <v>73</v>
      </c>
      <c r="C113" s="2" t="s">
        <v>2</v>
      </c>
      <c r="D113" s="2">
        <v>12</v>
      </c>
      <c r="E113" s="2">
        <f>VLOOKUP(B113,'Listado de precios'!$A$5:$C$184,3,0)</f>
        <v>11996</v>
      </c>
      <c r="F113" s="2">
        <f t="shared" si="13"/>
        <v>143952</v>
      </c>
    </row>
    <row r="114" spans="1:6" x14ac:dyDescent="0.2">
      <c r="A114" s="2">
        <f t="shared" si="12"/>
        <v>7.1899999999999959</v>
      </c>
      <c r="B114" s="2" t="s">
        <v>20</v>
      </c>
      <c r="C114" s="2" t="s">
        <v>1</v>
      </c>
      <c r="D114" s="2">
        <v>8</v>
      </c>
      <c r="E114" s="2">
        <f>VLOOKUP(B114,'Listado de precios'!$A$5:$C$184,3,0)</f>
        <v>69389</v>
      </c>
      <c r="F114" s="2">
        <f t="shared" si="13"/>
        <v>555112</v>
      </c>
    </row>
    <row r="115" spans="1:6" x14ac:dyDescent="0.2">
      <c r="A115" s="2">
        <f t="shared" si="12"/>
        <v>7.1999999999999957</v>
      </c>
      <c r="B115" s="2" t="s">
        <v>68</v>
      </c>
      <c r="C115" s="2" t="s">
        <v>2</v>
      </c>
      <c r="D115" s="2">
        <v>45</v>
      </c>
      <c r="E115" s="2">
        <f>VLOOKUP(B115,'Listado de precios'!$A$5:$C$184,3,0)</f>
        <v>18000</v>
      </c>
      <c r="F115" s="2">
        <f>D115*E115</f>
        <v>810000</v>
      </c>
    </row>
    <row r="116" spans="1:6" x14ac:dyDescent="0.2">
      <c r="A116" s="2">
        <f t="shared" si="12"/>
        <v>7.2099999999999955</v>
      </c>
      <c r="B116" s="2" t="s">
        <v>153</v>
      </c>
      <c r="C116" s="2" t="s">
        <v>2</v>
      </c>
      <c r="D116" s="2">
        <v>1</v>
      </c>
      <c r="E116" s="2">
        <f>VLOOKUP(B116,'Listado de precios'!$A$5:$C$184,3,0)</f>
        <v>54900</v>
      </c>
      <c r="F116" s="2">
        <f>E116*D116</f>
        <v>54900</v>
      </c>
    </row>
    <row r="117" spans="1:6" x14ac:dyDescent="0.2">
      <c r="A117" s="2">
        <f t="shared" si="12"/>
        <v>7.2199999999999953</v>
      </c>
      <c r="B117" s="2" t="s">
        <v>163</v>
      </c>
      <c r="C117" s="2" t="s">
        <v>2</v>
      </c>
      <c r="D117" s="2">
        <v>1</v>
      </c>
      <c r="E117" s="2">
        <f>VLOOKUP(B117,'Listado de precios'!$A$5:$C$184,3,0)</f>
        <v>250500</v>
      </c>
      <c r="F117" s="2">
        <f>E117*D117</f>
        <v>250500</v>
      </c>
    </row>
    <row r="118" spans="1:6" x14ac:dyDescent="0.2">
      <c r="A118" s="2">
        <f t="shared" si="12"/>
        <v>7.2299999999999951</v>
      </c>
      <c r="B118" s="2" t="s">
        <v>164</v>
      </c>
      <c r="C118" s="2" t="s">
        <v>2</v>
      </c>
      <c r="D118" s="2">
        <v>1</v>
      </c>
      <c r="E118" s="2">
        <f>VLOOKUP(B118,'Listado de precios'!$A$5:$C$184,3,0)</f>
        <v>30657</v>
      </c>
      <c r="F118" s="2">
        <f>E118*D118</f>
        <v>30657</v>
      </c>
    </row>
    <row r="119" spans="1:6" x14ac:dyDescent="0.2">
      <c r="E119" s="2" t="s">
        <v>87</v>
      </c>
      <c r="F119" s="2">
        <f>SUM(F96:F118)</f>
        <v>6586774.2377000004</v>
      </c>
    </row>
    <row r="121" spans="1:6" x14ac:dyDescent="0.2">
      <c r="A121" s="2" t="s">
        <v>10</v>
      </c>
      <c r="B121" s="2" t="s">
        <v>213</v>
      </c>
    </row>
    <row r="122" spans="1:6" x14ac:dyDescent="0.2">
      <c r="A122" s="2">
        <v>8</v>
      </c>
      <c r="B122" s="2" t="s">
        <v>15</v>
      </c>
    </row>
    <row r="123" spans="1:6" x14ac:dyDescent="0.2">
      <c r="A123" s="2">
        <f t="shared" ref="A123:A132" si="14">A122+0.01</f>
        <v>8.01</v>
      </c>
      <c r="B123" s="2" t="s">
        <v>84</v>
      </c>
      <c r="C123" s="2" t="s">
        <v>1</v>
      </c>
      <c r="D123" s="2">
        <v>835</v>
      </c>
      <c r="E123" s="2">
        <f>VLOOKUP(B123,'Listado de precios'!$A$5:$C$184,3,0)</f>
        <v>16830</v>
      </c>
      <c r="F123" s="2">
        <f t="shared" ref="F123:F132" si="15">D123*E123</f>
        <v>14053050</v>
      </c>
    </row>
    <row r="124" spans="1:6" x14ac:dyDescent="0.2">
      <c r="A124" s="2">
        <f t="shared" si="14"/>
        <v>8.02</v>
      </c>
      <c r="B124" s="2" t="s">
        <v>133</v>
      </c>
      <c r="C124" s="2" t="s">
        <v>1</v>
      </c>
      <c r="D124" s="2">
        <f>D123</f>
        <v>835</v>
      </c>
      <c r="E124" s="2">
        <f>VLOOKUP(B124,'Listado de precios'!$A$5:$C$184,3,0)</f>
        <v>6500</v>
      </c>
      <c r="F124" s="2">
        <f t="shared" si="15"/>
        <v>5427500</v>
      </c>
    </row>
    <row r="125" spans="1:6" x14ac:dyDescent="0.2">
      <c r="A125" s="2">
        <f t="shared" si="14"/>
        <v>8.0299999999999994</v>
      </c>
      <c r="B125" s="2" t="s">
        <v>152</v>
      </c>
      <c r="C125" s="2" t="s">
        <v>1</v>
      </c>
      <c r="D125" s="2">
        <v>10</v>
      </c>
      <c r="E125" s="2">
        <f>VLOOKUP(B125,'Listado de precios'!$A$5:$C$184,3,0)</f>
        <v>3153.3</v>
      </c>
      <c r="F125" s="2">
        <f t="shared" si="15"/>
        <v>31533</v>
      </c>
    </row>
    <row r="126" spans="1:6" x14ac:dyDescent="0.2">
      <c r="A126" s="2">
        <f t="shared" si="14"/>
        <v>8.0399999999999991</v>
      </c>
      <c r="B126" s="2" t="s">
        <v>132</v>
      </c>
      <c r="C126" s="2" t="s">
        <v>1</v>
      </c>
      <c r="D126" s="2">
        <f>D125</f>
        <v>10</v>
      </c>
      <c r="E126" s="2">
        <f>VLOOKUP(B126,'Listado de precios'!$A$5:$C$184,3,0)</f>
        <v>2889</v>
      </c>
      <c r="F126" s="2">
        <f t="shared" si="15"/>
        <v>28890</v>
      </c>
    </row>
    <row r="127" spans="1:6" x14ac:dyDescent="0.2">
      <c r="A127" s="2">
        <f t="shared" si="14"/>
        <v>8.0499999999999989</v>
      </c>
      <c r="B127" s="2" t="s">
        <v>184</v>
      </c>
      <c r="C127" s="2" t="s">
        <v>2</v>
      </c>
      <c r="D127" s="2">
        <v>6</v>
      </c>
      <c r="E127" s="2">
        <f>VLOOKUP(B127,'Listado de precios'!$A$5:$C$184,3,0)</f>
        <v>378210</v>
      </c>
      <c r="F127" s="2">
        <f t="shared" si="15"/>
        <v>2269260</v>
      </c>
    </row>
    <row r="128" spans="1:6" x14ac:dyDescent="0.2">
      <c r="A128" s="2">
        <f t="shared" si="14"/>
        <v>8.0599999999999987</v>
      </c>
      <c r="B128" s="2" t="s">
        <v>183</v>
      </c>
      <c r="C128" s="2" t="s">
        <v>2</v>
      </c>
      <c r="D128" s="2">
        <f>D127</f>
        <v>6</v>
      </c>
      <c r="E128" s="2">
        <f>VLOOKUP(B128,'Listado de precios'!$A$5:$C$184,3,0)</f>
        <v>32000</v>
      </c>
      <c r="F128" s="2">
        <f t="shared" si="15"/>
        <v>192000</v>
      </c>
    </row>
    <row r="129" spans="1:6" x14ac:dyDescent="0.2">
      <c r="A129" s="2">
        <f t="shared" si="14"/>
        <v>8.0699999999999985</v>
      </c>
      <c r="B129" s="2" t="s">
        <v>35</v>
      </c>
      <c r="C129" s="2" t="s">
        <v>2</v>
      </c>
      <c r="D129" s="2">
        <v>1</v>
      </c>
      <c r="E129" s="2">
        <f>VLOOKUP(B129,'Listado de precios'!$A$5:$C$184,3,0)</f>
        <v>378210</v>
      </c>
      <c r="F129" s="2">
        <f t="shared" si="15"/>
        <v>378210</v>
      </c>
    </row>
    <row r="130" spans="1:6" x14ac:dyDescent="0.2">
      <c r="A130" s="2">
        <f t="shared" si="14"/>
        <v>8.0799999999999983</v>
      </c>
      <c r="B130" s="2" t="s">
        <v>58</v>
      </c>
      <c r="C130" s="2" t="s">
        <v>2</v>
      </c>
      <c r="D130" s="2">
        <f>D129</f>
        <v>1</v>
      </c>
      <c r="E130" s="2">
        <f>VLOOKUP(B130,'Listado de precios'!$A$5:$C$184,3,0)</f>
        <v>40881</v>
      </c>
      <c r="F130" s="2">
        <f t="shared" si="15"/>
        <v>40881</v>
      </c>
    </row>
    <row r="131" spans="1:6" x14ac:dyDescent="0.2">
      <c r="A131" s="2">
        <f t="shared" si="14"/>
        <v>8.0899999999999981</v>
      </c>
      <c r="B131" s="2" t="s">
        <v>37</v>
      </c>
      <c r="C131" s="2" t="s">
        <v>38</v>
      </c>
      <c r="D131" s="2">
        <f>0.00339*100</f>
        <v>0.33899999999999997</v>
      </c>
      <c r="E131" s="2">
        <f>VLOOKUP(B131,'Listado de precios'!$A$5:$C$184,3,0)</f>
        <v>56900</v>
      </c>
      <c r="F131" s="2">
        <f t="shared" si="15"/>
        <v>19289.099999999999</v>
      </c>
    </row>
    <row r="132" spans="1:6" x14ac:dyDescent="0.2">
      <c r="A132" s="2">
        <f t="shared" si="14"/>
        <v>8.0999999999999979</v>
      </c>
      <c r="B132" s="2" t="s">
        <v>53</v>
      </c>
      <c r="C132" s="2" t="s">
        <v>2</v>
      </c>
      <c r="D132" s="2">
        <f>0.01*100</f>
        <v>1</v>
      </c>
      <c r="E132" s="2">
        <f>VLOOKUP(B132,'Listado de precios'!$A$5:$C$184,3,0)</f>
        <v>27900</v>
      </c>
      <c r="F132" s="2">
        <f t="shared" si="15"/>
        <v>27900</v>
      </c>
    </row>
    <row r="133" spans="1:6" x14ac:dyDescent="0.2">
      <c r="E133" s="2" t="s">
        <v>87</v>
      </c>
      <c r="F133" s="2">
        <f>SUM(F123:F132)</f>
        <v>22468513.100000001</v>
      </c>
    </row>
    <row r="135" spans="1:6" x14ac:dyDescent="0.2">
      <c r="A135" s="2" t="s">
        <v>10</v>
      </c>
      <c r="B135" s="2" t="s">
        <v>209</v>
      </c>
    </row>
    <row r="136" spans="1:6" x14ac:dyDescent="0.2">
      <c r="A136" s="2">
        <v>9</v>
      </c>
      <c r="B136" s="2" t="s">
        <v>15</v>
      </c>
    </row>
    <row r="137" spans="1:6" x14ac:dyDescent="0.2">
      <c r="A137" s="2">
        <f t="shared" ref="A137:A159" si="16">A136+0.01</f>
        <v>9.01</v>
      </c>
      <c r="B137" s="2" t="s">
        <v>150</v>
      </c>
      <c r="C137" s="2" t="s">
        <v>1</v>
      </c>
      <c r="D137" s="2">
        <v>6</v>
      </c>
      <c r="E137" s="2">
        <f>VLOOKUP(B137,'Listado de precios'!$A$5:$C$184,3,0)</f>
        <v>880</v>
      </c>
      <c r="F137" s="2">
        <f t="shared" ref="F137:F159" si="17">D137*E137</f>
        <v>5280</v>
      </c>
    </row>
    <row r="138" spans="1:6" x14ac:dyDescent="0.2">
      <c r="A138" s="2">
        <f t="shared" si="16"/>
        <v>9.02</v>
      </c>
      <c r="B138" s="2" t="s">
        <v>131</v>
      </c>
      <c r="C138" s="2" t="s">
        <v>1</v>
      </c>
      <c r="D138" s="2">
        <f>D137</f>
        <v>6</v>
      </c>
      <c r="E138" s="2">
        <f>VLOOKUP(B138,'Listado de precios'!$A$5:$C$184,3,0)</f>
        <v>2167</v>
      </c>
      <c r="F138" s="2">
        <f t="shared" si="17"/>
        <v>13002</v>
      </c>
    </row>
    <row r="139" spans="1:6" x14ac:dyDescent="0.2">
      <c r="A139" s="2">
        <f t="shared" si="16"/>
        <v>9.0299999999999994</v>
      </c>
      <c r="B139" s="2" t="s">
        <v>32</v>
      </c>
      <c r="C139" s="2" t="s">
        <v>2</v>
      </c>
      <c r="D139" s="2">
        <v>1</v>
      </c>
      <c r="E139" s="2">
        <f>VLOOKUP(B139,'Listado de precios'!$A$5:$C$184,3,0)</f>
        <v>31887.542999999998</v>
      </c>
      <c r="F139" s="2">
        <f t="shared" si="17"/>
        <v>31887.542999999998</v>
      </c>
    </row>
    <row r="140" spans="1:6" x14ac:dyDescent="0.2">
      <c r="A140" s="2">
        <f t="shared" si="16"/>
        <v>9.0399999999999991</v>
      </c>
      <c r="B140" s="2" t="s">
        <v>61</v>
      </c>
      <c r="C140" s="2" t="s">
        <v>2</v>
      </c>
      <c r="D140" s="2">
        <v>1</v>
      </c>
      <c r="E140" s="2">
        <f>VLOOKUP(B140,'Listado de precios'!$A$5:$C$184,3,0)</f>
        <v>19260</v>
      </c>
      <c r="F140" s="2">
        <f t="shared" si="17"/>
        <v>19260</v>
      </c>
    </row>
    <row r="141" spans="1:6" x14ac:dyDescent="0.2">
      <c r="A141" s="2">
        <f t="shared" si="16"/>
        <v>9.0499999999999989</v>
      </c>
      <c r="B141" s="2" t="s">
        <v>24</v>
      </c>
      <c r="C141" s="2" t="s">
        <v>1</v>
      </c>
      <c r="D141" s="2">
        <v>43</v>
      </c>
      <c r="E141" s="2">
        <f>VLOOKUP(B141,'Listado de precios'!$A$5:$C$184,3,0)</f>
        <v>1800</v>
      </c>
      <c r="F141" s="2">
        <f t="shared" si="17"/>
        <v>77400</v>
      </c>
    </row>
    <row r="142" spans="1:6" x14ac:dyDescent="0.2">
      <c r="A142" s="2">
        <f t="shared" si="16"/>
        <v>9.0599999999999987</v>
      </c>
      <c r="B142" s="2" t="s">
        <v>166</v>
      </c>
      <c r="C142" s="2" t="s">
        <v>2</v>
      </c>
      <c r="D142" s="2">
        <f>D141</f>
        <v>43</v>
      </c>
      <c r="E142" s="2">
        <f>VLOOKUP(B142,'Listado de precios'!$A$5:$C$184,3,0)</f>
        <v>800</v>
      </c>
      <c r="F142" s="2">
        <f t="shared" si="17"/>
        <v>34400</v>
      </c>
    </row>
    <row r="143" spans="1:6" x14ac:dyDescent="0.2">
      <c r="A143" s="2">
        <f t="shared" si="16"/>
        <v>9.0699999999999985</v>
      </c>
      <c r="B143" s="2" t="s">
        <v>70</v>
      </c>
      <c r="C143" s="2" t="s">
        <v>2</v>
      </c>
      <c r="D143" s="2">
        <v>1</v>
      </c>
      <c r="E143" s="2">
        <f>VLOOKUP(B143,'Listado de precios'!$A$5:$C$184,3,0)</f>
        <v>9200</v>
      </c>
      <c r="F143" s="2">
        <f t="shared" si="17"/>
        <v>9200</v>
      </c>
    </row>
    <row r="144" spans="1:6" x14ac:dyDescent="0.2">
      <c r="A144" s="2">
        <f t="shared" si="16"/>
        <v>9.0799999999999983</v>
      </c>
      <c r="B144" s="2" t="s">
        <v>156</v>
      </c>
      <c r="C144" s="2" t="s">
        <v>2</v>
      </c>
      <c r="D144" s="2">
        <v>1</v>
      </c>
      <c r="E144" s="2">
        <f>VLOOKUP(B144,'Listado de precios'!$A$5:$C$184,3,0)</f>
        <v>40165.08</v>
      </c>
      <c r="F144" s="2">
        <f t="shared" si="17"/>
        <v>40165.08</v>
      </c>
    </row>
    <row r="145" spans="1:6" x14ac:dyDescent="0.2">
      <c r="A145" s="2">
        <f t="shared" si="16"/>
        <v>9.0899999999999981</v>
      </c>
      <c r="B145" s="2" t="s">
        <v>86</v>
      </c>
      <c r="C145" s="2" t="s">
        <v>1</v>
      </c>
      <c r="D145" s="2">
        <v>34</v>
      </c>
      <c r="E145" s="2">
        <f>VLOOKUP(B145,'Listado de precios'!$A$5:$C$184,3,0)</f>
        <v>1076.0159999999998</v>
      </c>
      <c r="F145" s="2">
        <f t="shared" si="17"/>
        <v>36584.543999999994</v>
      </c>
    </row>
    <row r="146" spans="1:6" x14ac:dyDescent="0.2">
      <c r="A146" s="2">
        <f t="shared" si="16"/>
        <v>9.0999999999999979</v>
      </c>
      <c r="B146" s="2" t="s">
        <v>85</v>
      </c>
      <c r="C146" s="2" t="s">
        <v>2</v>
      </c>
      <c r="D146" s="2">
        <v>1</v>
      </c>
      <c r="E146" s="2">
        <f>VLOOKUP(B146,'Listado de precios'!$A$5:$C$184,3,0)</f>
        <v>2316.6666666666665</v>
      </c>
      <c r="F146" s="2">
        <f t="shared" si="17"/>
        <v>2316.6666666666665</v>
      </c>
    </row>
    <row r="147" spans="1:6" x14ac:dyDescent="0.2">
      <c r="A147" s="2">
        <f t="shared" si="16"/>
        <v>9.1099999999999977</v>
      </c>
      <c r="B147" s="2" t="s">
        <v>41</v>
      </c>
      <c r="C147" s="2" t="s">
        <v>2</v>
      </c>
      <c r="D147" s="2">
        <v>2</v>
      </c>
      <c r="E147" s="2">
        <f>VLOOKUP(B147,'Listado de precios'!$A$5:$C$184,3,0)</f>
        <v>1100</v>
      </c>
      <c r="F147" s="2">
        <f t="shared" si="17"/>
        <v>2200</v>
      </c>
    </row>
    <row r="148" spans="1:6" x14ac:dyDescent="0.2">
      <c r="A148" s="2">
        <f t="shared" si="16"/>
        <v>9.1199999999999974</v>
      </c>
      <c r="B148" s="2" t="s">
        <v>69</v>
      </c>
      <c r="C148" s="2" t="s">
        <v>2</v>
      </c>
      <c r="D148" s="2">
        <v>2</v>
      </c>
      <c r="E148" s="2">
        <f>VLOOKUP(B148,'Listado de precios'!$A$5:$C$184,3,0)</f>
        <v>4400</v>
      </c>
      <c r="F148" s="2">
        <f t="shared" si="17"/>
        <v>8800</v>
      </c>
    </row>
    <row r="149" spans="1:6" x14ac:dyDescent="0.2">
      <c r="A149" s="2">
        <f t="shared" si="16"/>
        <v>9.1299999999999972</v>
      </c>
      <c r="B149" s="2" t="s">
        <v>62</v>
      </c>
      <c r="C149" s="2" t="s">
        <v>2</v>
      </c>
      <c r="D149" s="2">
        <f>D148</f>
        <v>2</v>
      </c>
      <c r="E149" s="2">
        <f>VLOOKUP(B149,'Listado de precios'!$A$5:$C$184,3,0)</f>
        <v>12840</v>
      </c>
      <c r="F149" s="2">
        <f t="shared" si="17"/>
        <v>25680</v>
      </c>
    </row>
    <row r="150" spans="1:6" x14ac:dyDescent="0.2">
      <c r="A150" s="2">
        <f t="shared" si="16"/>
        <v>9.139999999999997</v>
      </c>
      <c r="B150" s="2" t="s">
        <v>27</v>
      </c>
      <c r="C150" s="2" t="s">
        <v>1</v>
      </c>
      <c r="D150" s="2">
        <v>4</v>
      </c>
      <c r="E150" s="2">
        <f>VLOOKUP(B150,'Listado de precios'!$A$5:$C$184,3,0)</f>
        <v>1076.0159999999998</v>
      </c>
      <c r="F150" s="2">
        <f t="shared" si="17"/>
        <v>4304.0639999999994</v>
      </c>
    </row>
    <row r="151" spans="1:6" x14ac:dyDescent="0.2">
      <c r="A151" s="2">
        <f t="shared" si="16"/>
        <v>9.1499999999999968</v>
      </c>
      <c r="B151" s="2" t="s">
        <v>71</v>
      </c>
      <c r="C151" s="2" t="s">
        <v>2</v>
      </c>
      <c r="D151" s="2">
        <v>1</v>
      </c>
      <c r="E151" s="2">
        <f>VLOOKUP(B151,'Listado de precios'!$A$5:$C$184,3,0)</f>
        <v>15000</v>
      </c>
      <c r="F151" s="2">
        <f t="shared" si="17"/>
        <v>15000</v>
      </c>
    </row>
    <row r="152" spans="1:6" x14ac:dyDescent="0.2">
      <c r="A152" s="2">
        <f t="shared" si="16"/>
        <v>9.1599999999999966</v>
      </c>
      <c r="B152" s="2" t="s">
        <v>64</v>
      </c>
      <c r="C152" s="2" t="s">
        <v>2</v>
      </c>
      <c r="D152" s="2">
        <f>D151</f>
        <v>1</v>
      </c>
      <c r="E152" s="2">
        <f>VLOOKUP(B152,'Listado de precios'!$A$5:$C$184,3,0)</f>
        <v>12840</v>
      </c>
      <c r="F152" s="2">
        <f t="shared" si="17"/>
        <v>12840</v>
      </c>
    </row>
    <row r="153" spans="1:6" x14ac:dyDescent="0.2">
      <c r="A153" s="2">
        <f t="shared" si="16"/>
        <v>9.1699999999999964</v>
      </c>
      <c r="B153" s="2" t="s">
        <v>28</v>
      </c>
      <c r="C153" s="2" t="s">
        <v>1</v>
      </c>
      <c r="D153" s="2">
        <v>4</v>
      </c>
      <c r="E153" s="2">
        <f>VLOOKUP(B153,'Listado de precios'!$A$5:$C$184,3,0)</f>
        <v>938.71194000000003</v>
      </c>
      <c r="F153" s="2">
        <f t="shared" si="17"/>
        <v>3754.8477600000001</v>
      </c>
    </row>
    <row r="154" spans="1:6" x14ac:dyDescent="0.2">
      <c r="A154" s="2">
        <f t="shared" si="16"/>
        <v>9.1799999999999962</v>
      </c>
      <c r="B154" s="2" t="s">
        <v>42</v>
      </c>
      <c r="C154" s="2" t="s">
        <v>2</v>
      </c>
      <c r="D154" s="2">
        <v>2</v>
      </c>
      <c r="E154" s="2">
        <f>VLOOKUP(B154,'Listado de precios'!$A$5:$C$184,3,0)</f>
        <v>895.71749999999997</v>
      </c>
      <c r="F154" s="2">
        <f t="shared" si="17"/>
        <v>1791.4349999999999</v>
      </c>
    </row>
    <row r="155" spans="1:6" x14ac:dyDescent="0.2">
      <c r="A155" s="2">
        <f t="shared" si="16"/>
        <v>9.1899999999999959</v>
      </c>
      <c r="B155" s="2" t="s">
        <v>177</v>
      </c>
      <c r="C155" s="2" t="s">
        <v>2</v>
      </c>
      <c r="D155" s="2">
        <v>3</v>
      </c>
      <c r="E155" s="2">
        <f>VLOOKUP(B155,'Listado de precios'!$A$5:$C$184,3,0)</f>
        <v>1550</v>
      </c>
      <c r="F155" s="2">
        <f t="shared" si="17"/>
        <v>4650</v>
      </c>
    </row>
    <row r="156" spans="1:6" x14ac:dyDescent="0.2">
      <c r="A156" s="2">
        <f t="shared" si="16"/>
        <v>9.1999999999999957</v>
      </c>
      <c r="B156" s="2" t="s">
        <v>37</v>
      </c>
      <c r="C156" s="2" t="s">
        <v>38</v>
      </c>
      <c r="D156" s="2">
        <v>0.01</v>
      </c>
      <c r="E156" s="2">
        <f>VLOOKUP(B156,'Listado de precios'!$A$5:$C$184,3,0)</f>
        <v>56900</v>
      </c>
      <c r="F156" s="2">
        <f t="shared" si="17"/>
        <v>569</v>
      </c>
    </row>
    <row r="157" spans="1:6" x14ac:dyDescent="0.2">
      <c r="A157" s="2">
        <f t="shared" si="16"/>
        <v>9.2099999999999955</v>
      </c>
      <c r="B157" s="2" t="s">
        <v>53</v>
      </c>
      <c r="C157" s="2" t="s">
        <v>2</v>
      </c>
      <c r="D157" s="2">
        <v>0.01</v>
      </c>
      <c r="E157" s="2">
        <f>VLOOKUP(B157,'Listado de precios'!$A$5:$C$184,3,0)</f>
        <v>27900</v>
      </c>
      <c r="F157" s="2">
        <f t="shared" si="17"/>
        <v>279</v>
      </c>
    </row>
    <row r="158" spans="1:6" x14ac:dyDescent="0.2">
      <c r="A158" s="2">
        <f t="shared" si="16"/>
        <v>9.2199999999999953</v>
      </c>
      <c r="B158" s="2" t="s">
        <v>146</v>
      </c>
      <c r="C158" s="2" t="s">
        <v>2</v>
      </c>
      <c r="D158" s="2">
        <v>1</v>
      </c>
      <c r="E158" s="2">
        <f>VLOOKUP(B158,'Listado de precios'!$A$5:$C$184,3,0)</f>
        <v>10000</v>
      </c>
      <c r="F158" s="2">
        <f t="shared" si="17"/>
        <v>10000</v>
      </c>
    </row>
    <row r="159" spans="1:6" x14ac:dyDescent="0.2">
      <c r="A159" s="2">
        <f t="shared" si="16"/>
        <v>9.2299999999999951</v>
      </c>
      <c r="B159" s="2" t="s">
        <v>147</v>
      </c>
      <c r="C159" s="2" t="s">
        <v>2</v>
      </c>
      <c r="D159" s="2">
        <v>1</v>
      </c>
      <c r="E159" s="2">
        <f>VLOOKUP(B159,'Listado de precios'!$A$5:$C$184,3,0)</f>
        <v>6000</v>
      </c>
      <c r="F159" s="2">
        <f t="shared" si="17"/>
        <v>6000</v>
      </c>
    </row>
    <row r="160" spans="1:6" x14ac:dyDescent="0.2">
      <c r="E160" s="2" t="s">
        <v>87</v>
      </c>
      <c r="F160" s="2">
        <f>SUM(F137:F159)</f>
        <v>365364.18042666669</v>
      </c>
    </row>
  </sheetData>
  <conditionalFormatting sqref="A1:XFD1048576">
    <cfRule type="notContainsBlanks" dxfId="25" priority="1">
      <formula>LEN(TRIM(A1))&gt;0</formula>
    </cfRule>
    <cfRule type="containsBlanks" dxfId="24" priority="2">
      <formula>LEN(TRIM(A1))=0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0"/>
  <sheetViews>
    <sheetView zoomScale="70" zoomScaleNormal="70" workbookViewId="0">
      <selection sqref="A1:B2"/>
    </sheetView>
  </sheetViews>
  <sheetFormatPr baseColWidth="10" defaultColWidth="11.42578125" defaultRowHeight="12.75" x14ac:dyDescent="0.2"/>
  <cols>
    <col min="1" max="1" width="12" style="2" bestFit="1" customWidth="1"/>
    <col min="2" max="2" width="97.140625" style="2" customWidth="1"/>
    <col min="3" max="3" width="8.7109375" style="2" customWidth="1"/>
    <col min="4" max="4" width="11.5703125" style="2" customWidth="1"/>
    <col min="5" max="5" width="17.7109375" style="2" customWidth="1"/>
    <col min="6" max="6" width="14.85546875" style="2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99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5" si="1">E6*D6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7</v>
      </c>
      <c r="E8" s="2">
        <f>VLOOKUP(B8,'Listado de precios'!$A$5:$C$184,3,0)</f>
        <v>880</v>
      </c>
      <c r="F8" s="2">
        <f t="shared" si="1"/>
        <v>6160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7</v>
      </c>
      <c r="E9" s="2">
        <f>VLOOKUP(B9,'Listado de precios'!$A$5:$C$184,3,0)</f>
        <v>2167</v>
      </c>
      <c r="F9" s="2">
        <f t="shared" si="1"/>
        <v>15169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v>7</v>
      </c>
      <c r="E13" s="2">
        <f>VLOOKUP(B13,'Listado de precios'!$A$5:$C$184,3,0)</f>
        <v>1076.0159999999998</v>
      </c>
      <c r="F13" s="2">
        <f t="shared" si="1"/>
        <v>7532.1119999999992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C15" s="2" t="s">
        <v>2</v>
      </c>
      <c r="D15" s="2">
        <v>1</v>
      </c>
      <c r="E15" s="2">
        <f>VLOOKUP(B15,'Listado de precios'!$A$5:$C$184,3,0)</f>
        <v>10000</v>
      </c>
      <c r="F15" s="2">
        <f t="shared" si="1"/>
        <v>10000</v>
      </c>
    </row>
    <row r="16" spans="1:6" x14ac:dyDescent="0.2">
      <c r="E16" s="2" t="s">
        <v>87</v>
      </c>
      <c r="F16" s="2">
        <f>SUM(F6:F15)</f>
        <v>59223.002999999997</v>
      </c>
    </row>
    <row r="18" spans="1:6" x14ac:dyDescent="0.2">
      <c r="A18" s="2" t="s">
        <v>10</v>
      </c>
      <c r="B18" s="2" t="s">
        <v>101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7</v>
      </c>
      <c r="E22" s="2">
        <f>VLOOKUP(B22,'Listado de precios'!$A$5:$C$184,3,0)</f>
        <v>880</v>
      </c>
      <c r="F22" s="2">
        <f t="shared" si="3"/>
        <v>6160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7</v>
      </c>
      <c r="E23" s="2">
        <f>VLOOKUP(B23,'Listado de precios'!$A$5:$C$184,3,0)</f>
        <v>2167</v>
      </c>
      <c r="F23" s="2">
        <f t="shared" si="3"/>
        <v>15169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72124.293160000001</v>
      </c>
    </row>
    <row r="32" spans="1:6" x14ac:dyDescent="0.2">
      <c r="A32" s="2" t="s">
        <v>10</v>
      </c>
      <c r="B32" s="2" t="s">
        <v>104</v>
      </c>
    </row>
    <row r="33" spans="1:6" x14ac:dyDescent="0.2">
      <c r="A33" s="2">
        <v>3</v>
      </c>
      <c r="B33" s="2" t="s">
        <v>15</v>
      </c>
    </row>
    <row r="34" spans="1:6" x14ac:dyDescent="0.2">
      <c r="A34" s="2"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 t="shared" ref="F34:F40" si="4">D34*E34</f>
        <v>192.89100000000002</v>
      </c>
    </row>
    <row r="35" spans="1:6" x14ac:dyDescent="0.2">
      <c r="A35" s="2">
        <v>3.01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si="4"/>
        <v>279</v>
      </c>
    </row>
    <row r="36" spans="1:6" x14ac:dyDescent="0.2">
      <c r="A36" s="2">
        <v>3.01</v>
      </c>
      <c r="B36" s="2" t="s">
        <v>150</v>
      </c>
      <c r="C36" s="2" t="s">
        <v>1</v>
      </c>
      <c r="D36" s="2">
        <v>7</v>
      </c>
      <c r="E36" s="2">
        <f>VLOOKUP(B36,'Listado de precios'!$A$5:$C$184,3,0)</f>
        <v>880</v>
      </c>
      <c r="F36" s="2">
        <f t="shared" si="4"/>
        <v>6160</v>
      </c>
    </row>
    <row r="37" spans="1:6" x14ac:dyDescent="0.2">
      <c r="A37" s="2">
        <v>3.01</v>
      </c>
      <c r="B37" s="2" t="s">
        <v>131</v>
      </c>
      <c r="C37" s="2" t="s">
        <v>1</v>
      </c>
      <c r="D37" s="2">
        <f>D36</f>
        <v>7</v>
      </c>
      <c r="E37" s="2">
        <f>VLOOKUP(B37,'Listado de precios'!$A$5:$C$184,3,0)</f>
        <v>2167</v>
      </c>
      <c r="F37" s="2">
        <f t="shared" si="4"/>
        <v>15169</v>
      </c>
    </row>
    <row r="38" spans="1:6" x14ac:dyDescent="0.2">
      <c r="A38" s="2">
        <v>3.01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4"/>
        <v>4200</v>
      </c>
    </row>
    <row r="39" spans="1:6" x14ac:dyDescent="0.2">
      <c r="A39" s="2">
        <v>3.01</v>
      </c>
      <c r="B39" s="2" t="s">
        <v>177</v>
      </c>
      <c r="C39" s="2" t="s">
        <v>2</v>
      </c>
      <c r="D39" s="2">
        <v>1</v>
      </c>
      <c r="E39" s="2">
        <f>VLOOKUP(B39,'Listado de precios'!$A$5:$C$184,3,0)</f>
        <v>1550</v>
      </c>
      <c r="F39" s="2">
        <f t="shared" si="4"/>
        <v>1550</v>
      </c>
    </row>
    <row r="40" spans="1:6" x14ac:dyDescent="0.2">
      <c r="A40" s="2">
        <f>A39+0.01</f>
        <v>3.0199999999999996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4"/>
        <v>9630</v>
      </c>
    </row>
    <row r="41" spans="1:6" x14ac:dyDescent="0.2">
      <c r="E41" s="2" t="s">
        <v>87</v>
      </c>
      <c r="F41" s="2">
        <f>SUM(F34:F40)</f>
        <v>37180.891000000003</v>
      </c>
    </row>
    <row r="43" spans="1:6" x14ac:dyDescent="0.2">
      <c r="A43" s="2" t="s">
        <v>10</v>
      </c>
      <c r="B43" s="2" t="s">
        <v>105</v>
      </c>
    </row>
    <row r="44" spans="1:6" x14ac:dyDescent="0.2">
      <c r="A44" s="2">
        <v>4</v>
      </c>
      <c r="B44" s="2" t="s">
        <v>15</v>
      </c>
    </row>
    <row r="45" spans="1:6" x14ac:dyDescent="0.2">
      <c r="A45" s="2">
        <f t="shared" ref="A45:A53" si="5">A44+0.01</f>
        <v>4.01</v>
      </c>
      <c r="B45" s="2" t="s">
        <v>32</v>
      </c>
      <c r="C45" s="2" t="s">
        <v>2</v>
      </c>
      <c r="D45" s="2">
        <v>1</v>
      </c>
      <c r="E45" s="2">
        <f>VLOOKUP(B45,'Listado de precios'!$A$5:$C$184,3,0)</f>
        <v>31887.542999999998</v>
      </c>
      <c r="F45" s="2">
        <f t="shared" ref="F45:F53" si="6">D45*E45</f>
        <v>31887.542999999998</v>
      </c>
    </row>
    <row r="46" spans="1:6" x14ac:dyDescent="0.2">
      <c r="A46" s="2">
        <f t="shared" si="5"/>
        <v>4.0199999999999996</v>
      </c>
      <c r="B46" s="2" t="s">
        <v>79</v>
      </c>
      <c r="C46" s="2" t="s">
        <v>1</v>
      </c>
      <c r="D46" s="2">
        <v>6.7</v>
      </c>
      <c r="E46" s="2">
        <f>VLOOKUP(B46,'Listado de precios'!$A$5:$C$184,3,0)</f>
        <v>4659</v>
      </c>
      <c r="F46" s="2">
        <f t="shared" si="6"/>
        <v>31215.3</v>
      </c>
    </row>
    <row r="47" spans="1:6" x14ac:dyDescent="0.2">
      <c r="A47" s="2">
        <f t="shared" si="5"/>
        <v>4.0299999999999994</v>
      </c>
      <c r="B47" s="2" t="s">
        <v>129</v>
      </c>
      <c r="C47" s="2" t="s">
        <v>1</v>
      </c>
      <c r="D47" s="2">
        <f>D46</f>
        <v>6.7</v>
      </c>
      <c r="E47" s="2">
        <f>VLOOKUP(B47,'Listado de precios'!$A$5:$C$184,3,0)</f>
        <v>2167</v>
      </c>
      <c r="F47" s="2">
        <f t="shared" si="6"/>
        <v>14518.9</v>
      </c>
    </row>
    <row r="48" spans="1:6" x14ac:dyDescent="0.2">
      <c r="A48" s="2">
        <f t="shared" si="5"/>
        <v>4.0399999999999991</v>
      </c>
      <c r="B48" s="2" t="s">
        <v>52</v>
      </c>
      <c r="C48" s="2" t="s">
        <v>2</v>
      </c>
      <c r="D48" s="2">
        <v>7</v>
      </c>
      <c r="E48" s="2">
        <f>VLOOKUP(B48,'Listado de precios'!$A$5:$C$184,3,0)</f>
        <v>165</v>
      </c>
      <c r="F48" s="2">
        <f t="shared" si="6"/>
        <v>1155</v>
      </c>
    </row>
    <row r="49" spans="1:6" x14ac:dyDescent="0.2">
      <c r="A49" s="2">
        <f t="shared" si="5"/>
        <v>4.0499999999999989</v>
      </c>
      <c r="B49" s="2" t="s">
        <v>0</v>
      </c>
      <c r="C49" s="2" t="s">
        <v>1</v>
      </c>
      <c r="D49" s="2">
        <v>2.9</v>
      </c>
      <c r="E49" s="2">
        <f>VLOOKUP(B49,'Listado de precios'!$A$5:$C$184,3,0)</f>
        <v>600</v>
      </c>
      <c r="F49" s="2">
        <f t="shared" si="6"/>
        <v>1740</v>
      </c>
    </row>
    <row r="50" spans="1:6" x14ac:dyDescent="0.2">
      <c r="A50" s="2">
        <f t="shared" si="5"/>
        <v>4.0599999999999987</v>
      </c>
      <c r="B50" s="2" t="s">
        <v>43</v>
      </c>
      <c r="C50" s="2" t="s">
        <v>2</v>
      </c>
      <c r="D50" s="2">
        <v>1</v>
      </c>
      <c r="E50" s="2">
        <f>VLOOKUP(B50,'Listado de precios'!$A$5:$C$184,3,0)</f>
        <v>7201.5686999999989</v>
      </c>
      <c r="F50" s="2">
        <f t="shared" si="6"/>
        <v>7201.5686999999989</v>
      </c>
    </row>
    <row r="51" spans="1:6" x14ac:dyDescent="0.2">
      <c r="A51" s="2">
        <f t="shared" si="5"/>
        <v>4.0699999999999985</v>
      </c>
      <c r="B51" s="2" t="s">
        <v>41</v>
      </c>
      <c r="C51" s="2" t="s">
        <v>2</v>
      </c>
      <c r="D51" s="2">
        <v>4</v>
      </c>
      <c r="E51" s="2">
        <f>VLOOKUP(B51,'Listado de precios'!$A$5:$C$184,3,0)</f>
        <v>1100</v>
      </c>
      <c r="F51" s="2">
        <f t="shared" si="6"/>
        <v>4400</v>
      </c>
    </row>
    <row r="52" spans="1:6" x14ac:dyDescent="0.2">
      <c r="A52" s="2">
        <f t="shared" si="5"/>
        <v>4.0799999999999983</v>
      </c>
      <c r="B52" s="2" t="s">
        <v>70</v>
      </c>
      <c r="C52" s="2" t="s">
        <v>2</v>
      </c>
      <c r="D52" s="2">
        <v>1</v>
      </c>
      <c r="E52" s="2">
        <f>VLOOKUP(B52,'Listado de precios'!$A$5:$C$184,3,0)</f>
        <v>9200</v>
      </c>
      <c r="F52" s="2">
        <f t="shared" si="6"/>
        <v>9200</v>
      </c>
    </row>
    <row r="53" spans="1:6" x14ac:dyDescent="0.2">
      <c r="A53" s="2">
        <f t="shared" si="5"/>
        <v>4.0899999999999981</v>
      </c>
      <c r="B53" s="2" t="s">
        <v>61</v>
      </c>
      <c r="C53" s="2" t="s">
        <v>2</v>
      </c>
      <c r="D53" s="2">
        <v>1</v>
      </c>
      <c r="E53" s="2">
        <f>VLOOKUP(B53,'Listado de precios'!$A$5:$C$184,3,0)</f>
        <v>19260</v>
      </c>
      <c r="F53" s="2">
        <f t="shared" si="6"/>
        <v>19260</v>
      </c>
    </row>
    <row r="54" spans="1:6" x14ac:dyDescent="0.2">
      <c r="E54" s="2" t="s">
        <v>87</v>
      </c>
      <c r="F54" s="2">
        <f>SUM(F45:F53)</f>
        <v>120578.31169999999</v>
      </c>
    </row>
    <row r="57" spans="1:6" x14ac:dyDescent="0.2">
      <c r="A57" s="2" t="s">
        <v>10</v>
      </c>
      <c r="B57" s="2" t="s">
        <v>106</v>
      </c>
    </row>
    <row r="58" spans="1:6" x14ac:dyDescent="0.2">
      <c r="A58" s="2">
        <v>5</v>
      </c>
      <c r="B58" s="2" t="s">
        <v>15</v>
      </c>
    </row>
    <row r="59" spans="1:6" x14ac:dyDescent="0.2">
      <c r="A59" s="2">
        <f t="shared" ref="A59:A70" si="7">A58+0.01</f>
        <v>5.01</v>
      </c>
      <c r="B59" s="2" t="s">
        <v>49</v>
      </c>
      <c r="C59" s="2" t="s">
        <v>2</v>
      </c>
      <c r="D59" s="2">
        <v>2</v>
      </c>
      <c r="E59" s="2">
        <f>VLOOKUP(B59,'Listado de precios'!$A$5:$C$184,3,0)</f>
        <v>147889</v>
      </c>
      <c r="F59" s="2">
        <f t="shared" ref="F59:F66" si="8">E59*D59</f>
        <v>295778</v>
      </c>
    </row>
    <row r="60" spans="1:6" x14ac:dyDescent="0.2">
      <c r="A60" s="2">
        <f t="shared" si="7"/>
        <v>5.0199999999999996</v>
      </c>
      <c r="B60" s="2" t="s">
        <v>149</v>
      </c>
      <c r="C60" s="2" t="s">
        <v>2</v>
      </c>
      <c r="D60" s="2">
        <v>1</v>
      </c>
      <c r="E60" s="2">
        <f>VLOOKUP(B60,'Listado de precios'!$A$5:$C$184,3,0)</f>
        <v>8560</v>
      </c>
      <c r="F60" s="2">
        <f t="shared" si="8"/>
        <v>8560</v>
      </c>
    </row>
    <row r="61" spans="1:6" x14ac:dyDescent="0.2">
      <c r="A61" s="2">
        <f t="shared" si="7"/>
        <v>5.0299999999999994</v>
      </c>
      <c r="B61" s="2" t="s">
        <v>77</v>
      </c>
      <c r="C61" s="2" t="s">
        <v>1</v>
      </c>
      <c r="D61" s="2">
        <v>91.6</v>
      </c>
      <c r="E61" s="2">
        <f>VLOOKUP(B61,'Listado de precios'!$A$5:$C$184,3,0)</f>
        <v>9946</v>
      </c>
      <c r="F61" s="2">
        <f t="shared" si="8"/>
        <v>911053.6</v>
      </c>
    </row>
    <row r="62" spans="1:6" x14ac:dyDescent="0.2">
      <c r="A62" s="2">
        <f t="shared" si="7"/>
        <v>5.0399999999999991</v>
      </c>
      <c r="B62" s="2" t="s">
        <v>127</v>
      </c>
      <c r="C62" s="2" t="s">
        <v>1</v>
      </c>
      <c r="D62" s="2">
        <f>D61</f>
        <v>91.6</v>
      </c>
      <c r="E62" s="2">
        <f>VLOOKUP(B62,'Listado de precios'!$A$5:$C$184,3,0)</f>
        <v>4333</v>
      </c>
      <c r="F62" s="2">
        <f t="shared" si="8"/>
        <v>396902.8</v>
      </c>
    </row>
    <row r="63" spans="1:6" x14ac:dyDescent="0.2">
      <c r="A63" s="2">
        <f t="shared" si="7"/>
        <v>5.0499999999999989</v>
      </c>
      <c r="B63" s="2" t="s">
        <v>50</v>
      </c>
      <c r="C63" s="2" t="s">
        <v>2</v>
      </c>
      <c r="D63" s="2">
        <v>92</v>
      </c>
      <c r="E63" s="2">
        <f>VLOOKUP(B63,'Listado de precios'!$A$5:$C$184,3,0)</f>
        <v>560</v>
      </c>
      <c r="F63" s="2">
        <f t="shared" si="8"/>
        <v>51520</v>
      </c>
    </row>
    <row r="64" spans="1:6" x14ac:dyDescent="0.2">
      <c r="A64" s="2">
        <f t="shared" si="7"/>
        <v>5.0599999999999987</v>
      </c>
      <c r="B64" s="2" t="s">
        <v>0</v>
      </c>
      <c r="C64" s="2" t="s">
        <v>1</v>
      </c>
      <c r="D64" s="2">
        <v>44</v>
      </c>
      <c r="E64" s="2">
        <f>VLOOKUP(B64,'Listado de precios'!$A$5:$C$184,3,0)</f>
        <v>600</v>
      </c>
      <c r="F64" s="2">
        <f t="shared" si="8"/>
        <v>26400</v>
      </c>
    </row>
    <row r="65" spans="1:6" x14ac:dyDescent="0.2">
      <c r="A65" s="2">
        <f t="shared" si="7"/>
        <v>5.0699999999999985</v>
      </c>
      <c r="B65" s="2" t="s">
        <v>30</v>
      </c>
      <c r="C65" s="2" t="s">
        <v>2</v>
      </c>
      <c r="D65" s="2">
        <v>8</v>
      </c>
      <c r="E65" s="2">
        <f>VLOOKUP(B65,'Listado de precios'!$A$5:$C$184,3,0)</f>
        <v>86580</v>
      </c>
      <c r="F65" s="2">
        <f t="shared" si="8"/>
        <v>692640</v>
      </c>
    </row>
    <row r="66" spans="1:6" x14ac:dyDescent="0.2">
      <c r="A66" s="2">
        <f t="shared" si="7"/>
        <v>5.0799999999999983</v>
      </c>
      <c r="B66" s="2" t="s">
        <v>54</v>
      </c>
      <c r="C66" s="2" t="s">
        <v>2</v>
      </c>
      <c r="D66" s="2">
        <f>D65</f>
        <v>8</v>
      </c>
      <c r="E66" s="2">
        <f>VLOOKUP(B66,'Listado de precios'!$A$5:$C$184,3,0)</f>
        <v>8560</v>
      </c>
      <c r="F66" s="2">
        <f t="shared" si="8"/>
        <v>68480</v>
      </c>
    </row>
    <row r="67" spans="1:6" x14ac:dyDescent="0.2">
      <c r="A67" s="2">
        <f t="shared" si="7"/>
        <v>5.0899999999999981</v>
      </c>
      <c r="B67" s="2" t="s">
        <v>27</v>
      </c>
      <c r="C67" s="2" t="s">
        <v>1</v>
      </c>
      <c r="D67" s="2">
        <v>272</v>
      </c>
      <c r="E67" s="2">
        <f>VLOOKUP(B67,'Listado de precios'!$A$5:$C$184,3,0)</f>
        <v>1076.0159999999998</v>
      </c>
      <c r="F67" s="2">
        <f>D67*E67</f>
        <v>292676.35199999996</v>
      </c>
    </row>
    <row r="68" spans="1:6" x14ac:dyDescent="0.2">
      <c r="A68" s="2">
        <f t="shared" si="7"/>
        <v>5.0999999999999979</v>
      </c>
      <c r="B68" s="2" t="s">
        <v>41</v>
      </c>
      <c r="C68" s="2" t="s">
        <v>2</v>
      </c>
      <c r="D68" s="2">
        <v>22</v>
      </c>
      <c r="E68" s="2">
        <f>VLOOKUP(B68,'Listado de precios'!$A$5:$C$184,3,0)</f>
        <v>1100</v>
      </c>
      <c r="F68" s="2">
        <f>D68*E68</f>
        <v>24200</v>
      </c>
    </row>
    <row r="69" spans="1:6" x14ac:dyDescent="0.2">
      <c r="A69" s="2">
        <f t="shared" si="7"/>
        <v>5.1099999999999977</v>
      </c>
      <c r="B69" s="2" t="s">
        <v>68</v>
      </c>
      <c r="C69" s="2" t="s">
        <v>2</v>
      </c>
      <c r="D69" s="2">
        <v>2</v>
      </c>
      <c r="E69" s="2">
        <f>VLOOKUP(B69,'Listado de precios'!$A$5:$C$184,3,0)</f>
        <v>18000</v>
      </c>
      <c r="F69" s="2">
        <f>D69*E69</f>
        <v>36000</v>
      </c>
    </row>
    <row r="70" spans="1:6" x14ac:dyDescent="0.2">
      <c r="A70" s="2">
        <f t="shared" si="7"/>
        <v>5.1199999999999974</v>
      </c>
      <c r="B70" s="2" t="s">
        <v>24</v>
      </c>
      <c r="C70" s="2" t="s">
        <v>1</v>
      </c>
      <c r="D70" s="2">
        <v>136</v>
      </c>
      <c r="E70" s="2">
        <f>VLOOKUP(B70,'Listado de precios'!$A$5:$C$184,3,0)</f>
        <v>1800</v>
      </c>
      <c r="F70" s="2">
        <f>D70*E70</f>
        <v>244800</v>
      </c>
    </row>
    <row r="71" spans="1:6" x14ac:dyDescent="0.2">
      <c r="E71" s="2" t="s">
        <v>87</v>
      </c>
      <c r="F71" s="2">
        <f>SUM(F59:F70)</f>
        <v>3049010.7520000003</v>
      </c>
    </row>
    <row r="73" spans="1:6" x14ac:dyDescent="0.2">
      <c r="A73" s="2" t="s">
        <v>10</v>
      </c>
      <c r="B73" s="2" t="s">
        <v>107</v>
      </c>
    </row>
    <row r="74" spans="1:6" x14ac:dyDescent="0.2">
      <c r="A74" s="2">
        <v>6</v>
      </c>
      <c r="B74" s="2" t="s">
        <v>15</v>
      </c>
    </row>
    <row r="75" spans="1:6" x14ac:dyDescent="0.2">
      <c r="A75" s="2">
        <f t="shared" ref="A75:A95" si="9">A74+0.01</f>
        <v>6.01</v>
      </c>
      <c r="B75" s="2" t="s">
        <v>49</v>
      </c>
      <c r="C75" s="2" t="s">
        <v>2</v>
      </c>
      <c r="D75" s="2">
        <v>8</v>
      </c>
      <c r="E75" s="2">
        <f>VLOOKUP(B75,'Listado de precios'!$A$5:$C$184,3,0)</f>
        <v>147889</v>
      </c>
      <c r="F75" s="2">
        <f t="shared" ref="F75:F95" si="10">D75*E75</f>
        <v>1183112</v>
      </c>
    </row>
    <row r="76" spans="1:6" x14ac:dyDescent="0.2">
      <c r="A76" s="2">
        <f t="shared" si="9"/>
        <v>6.02</v>
      </c>
      <c r="B76" s="2" t="s">
        <v>59</v>
      </c>
      <c r="C76" s="2" t="s">
        <v>2</v>
      </c>
      <c r="D76" s="2">
        <f>D75</f>
        <v>8</v>
      </c>
      <c r="E76" s="2">
        <f>VLOOKUP(B76,'Listado de precios'!$A$5:$C$184,3,0)</f>
        <v>8560</v>
      </c>
      <c r="F76" s="2">
        <f t="shared" si="10"/>
        <v>68480</v>
      </c>
    </row>
    <row r="77" spans="1:6" x14ac:dyDescent="0.2">
      <c r="A77" s="2">
        <f t="shared" si="9"/>
        <v>6.0299999999999994</v>
      </c>
      <c r="B77" s="2" t="s">
        <v>158</v>
      </c>
      <c r="C77" s="2" t="s">
        <v>2</v>
      </c>
      <c r="D77" s="2">
        <f>D75</f>
        <v>8</v>
      </c>
      <c r="E77" s="2">
        <f>VLOOKUP(B77,'Listado de precios'!$A$5:$C$184,3,0)</f>
        <v>760000</v>
      </c>
      <c r="F77" s="2">
        <f t="shared" si="10"/>
        <v>6080000</v>
      </c>
    </row>
    <row r="78" spans="1:6" x14ac:dyDescent="0.2">
      <c r="A78" s="2">
        <f t="shared" si="9"/>
        <v>6.0399999999999991</v>
      </c>
      <c r="B78" s="2" t="s">
        <v>78</v>
      </c>
      <c r="C78" s="2" t="s">
        <v>1</v>
      </c>
      <c r="D78" s="2">
        <v>540</v>
      </c>
      <c r="E78" s="2">
        <f>VLOOKUP(B78,'Listado de precios'!$A$5:$C$184,3,0)</f>
        <v>14675</v>
      </c>
      <c r="F78" s="2">
        <f t="shared" si="10"/>
        <v>7924500</v>
      </c>
    </row>
    <row r="79" spans="1:6" x14ac:dyDescent="0.2">
      <c r="A79" s="2">
        <f t="shared" si="9"/>
        <v>6.0499999999999989</v>
      </c>
      <c r="B79" s="2" t="s">
        <v>82</v>
      </c>
      <c r="C79" s="2" t="s">
        <v>1</v>
      </c>
      <c r="D79" s="2">
        <v>90</v>
      </c>
      <c r="E79" s="2">
        <f>VLOOKUP(B79,'Listado de precios'!$A$5:$C$184,3,0)</f>
        <v>25644</v>
      </c>
      <c r="F79" s="2">
        <f t="shared" si="10"/>
        <v>2307960</v>
      </c>
    </row>
    <row r="80" spans="1:6" x14ac:dyDescent="0.2">
      <c r="A80" s="2">
        <f t="shared" si="9"/>
        <v>6.0599999999999987</v>
      </c>
      <c r="B80" s="2" t="s">
        <v>130</v>
      </c>
      <c r="C80" s="2" t="s">
        <v>1</v>
      </c>
      <c r="D80" s="2">
        <v>12</v>
      </c>
      <c r="E80" s="2">
        <f>VLOOKUP(B80,'Listado de precios'!$A$5:$C$184,3,0)</f>
        <v>16940</v>
      </c>
      <c r="F80" s="2">
        <f t="shared" si="10"/>
        <v>203280</v>
      </c>
    </row>
    <row r="81" spans="1:6" x14ac:dyDescent="0.2">
      <c r="A81" s="2">
        <f t="shared" si="9"/>
        <v>6.0699999999999985</v>
      </c>
      <c r="B81" s="2" t="s">
        <v>128</v>
      </c>
      <c r="C81" s="2" t="s">
        <v>1</v>
      </c>
      <c r="D81" s="2">
        <f>D78+D79</f>
        <v>630</v>
      </c>
      <c r="E81" s="2">
        <f>VLOOKUP(B81,'Listado de precios'!$A$5:$C$184,3,0)</f>
        <v>6500</v>
      </c>
      <c r="F81" s="2">
        <f t="shared" si="10"/>
        <v>4095000</v>
      </c>
    </row>
    <row r="82" spans="1:6" x14ac:dyDescent="0.2">
      <c r="A82" s="2">
        <f t="shared" si="9"/>
        <v>6.0799999999999983</v>
      </c>
      <c r="B82" s="2" t="s">
        <v>51</v>
      </c>
      <c r="C82" s="2" t="s">
        <v>2</v>
      </c>
      <c r="D82" s="2">
        <f>D78</f>
        <v>540</v>
      </c>
      <c r="E82" s="2">
        <f>VLOOKUP(B82,'Listado de precios'!$A$5:$C$184,3,0)</f>
        <v>910</v>
      </c>
      <c r="F82" s="2">
        <f t="shared" si="10"/>
        <v>491400</v>
      </c>
    </row>
    <row r="83" spans="1:6" x14ac:dyDescent="0.2">
      <c r="A83" s="2">
        <f t="shared" si="9"/>
        <v>6.0899999999999981</v>
      </c>
      <c r="B83" s="2" t="s">
        <v>0</v>
      </c>
      <c r="C83" s="2" t="s">
        <v>1</v>
      </c>
      <c r="D83" s="2">
        <v>100</v>
      </c>
      <c r="E83" s="2">
        <f>VLOOKUP(B83,'Listado de precios'!$A$5:$C$184,3,0)</f>
        <v>600</v>
      </c>
      <c r="F83" s="2">
        <f t="shared" si="10"/>
        <v>60000</v>
      </c>
    </row>
    <row r="84" spans="1:6" x14ac:dyDescent="0.2">
      <c r="A84" s="2">
        <f t="shared" si="9"/>
        <v>6.0999999999999979</v>
      </c>
      <c r="B84" s="2" t="s">
        <v>22</v>
      </c>
      <c r="C84" s="2" t="s">
        <v>1</v>
      </c>
      <c r="D84" s="2">
        <v>692</v>
      </c>
      <c r="E84" s="2">
        <f>VLOOKUP(B84,'Listado de precios'!$A$5:$C$184,3,0)</f>
        <v>1076.0159999999998</v>
      </c>
      <c r="F84" s="2">
        <f t="shared" si="10"/>
        <v>744603.07199999993</v>
      </c>
    </row>
    <row r="85" spans="1:6" x14ac:dyDescent="0.2">
      <c r="A85" s="2">
        <f t="shared" si="9"/>
        <v>6.1099999999999977</v>
      </c>
      <c r="B85" s="2" t="s">
        <v>46</v>
      </c>
      <c r="C85" s="2" t="s">
        <v>2</v>
      </c>
      <c r="D85" s="2">
        <v>24</v>
      </c>
      <c r="E85" s="2">
        <f>VLOOKUP(B85,'Listado de precios'!$A$5:$C$184,3,0)</f>
        <v>22464.5949</v>
      </c>
      <c r="F85" s="2">
        <f t="shared" si="10"/>
        <v>539150.27760000003</v>
      </c>
    </row>
    <row r="86" spans="1:6" x14ac:dyDescent="0.2">
      <c r="A86" s="2">
        <f t="shared" si="9"/>
        <v>6.1199999999999974</v>
      </c>
      <c r="B86" s="2" t="s">
        <v>45</v>
      </c>
      <c r="C86" s="2" t="s">
        <v>2</v>
      </c>
      <c r="D86" s="2">
        <v>18</v>
      </c>
      <c r="E86" s="2">
        <f>VLOOKUP(B86,'Listado de precios'!$A$5:$C$184,3,0)</f>
        <v>8885.5175999999992</v>
      </c>
      <c r="F86" s="2">
        <f t="shared" si="10"/>
        <v>159939.31679999997</v>
      </c>
    </row>
    <row r="87" spans="1:6" x14ac:dyDescent="0.2">
      <c r="A87" s="2">
        <f t="shared" si="9"/>
        <v>6.1299999999999972</v>
      </c>
      <c r="B87" s="2" t="s">
        <v>44</v>
      </c>
      <c r="C87" s="2" t="s">
        <v>2</v>
      </c>
      <c r="D87" s="2">
        <v>8</v>
      </c>
      <c r="E87" s="2">
        <f>VLOOKUP(B87,'Listado de precios'!$A$5:$C$184,3,0)</f>
        <v>8455.5731999999989</v>
      </c>
      <c r="F87" s="2">
        <f t="shared" si="10"/>
        <v>67644.585599999991</v>
      </c>
    </row>
    <row r="88" spans="1:6" x14ac:dyDescent="0.2">
      <c r="A88" s="2">
        <f t="shared" si="9"/>
        <v>6.139999999999997</v>
      </c>
      <c r="B88" s="2" t="s">
        <v>43</v>
      </c>
      <c r="C88" s="2" t="s">
        <v>2</v>
      </c>
      <c r="D88" s="2">
        <v>9</v>
      </c>
      <c r="E88" s="2">
        <f>VLOOKUP(B88,'Listado de precios'!$A$5:$C$184,3,0)</f>
        <v>7201.5686999999989</v>
      </c>
      <c r="F88" s="2">
        <f t="shared" si="10"/>
        <v>64814.118299999987</v>
      </c>
    </row>
    <row r="89" spans="1:6" x14ac:dyDescent="0.2">
      <c r="A89" s="2">
        <f t="shared" si="9"/>
        <v>6.1499999999999968</v>
      </c>
      <c r="B89" s="2" t="s">
        <v>26</v>
      </c>
      <c r="C89" s="2" t="s">
        <v>1</v>
      </c>
      <c r="D89" s="2">
        <v>364</v>
      </c>
      <c r="E89" s="2">
        <f>VLOOKUP(B89,'Listado de precios'!$A$5:$C$184,3,0)</f>
        <v>45990.6</v>
      </c>
      <c r="F89" s="2">
        <f t="shared" si="10"/>
        <v>16740578.4</v>
      </c>
    </row>
    <row r="90" spans="1:6" x14ac:dyDescent="0.2">
      <c r="A90" s="2">
        <f t="shared" si="9"/>
        <v>6.1599999999999966</v>
      </c>
      <c r="B90" s="2" t="s">
        <v>169</v>
      </c>
      <c r="C90" s="2" t="s">
        <v>1</v>
      </c>
      <c r="D90" s="2">
        <v>77</v>
      </c>
      <c r="E90" s="2">
        <f>VLOOKUP(B90,'Listado de precios'!$A$5:$C$184,3,0)</f>
        <v>24896</v>
      </c>
      <c r="F90" s="2">
        <f t="shared" si="10"/>
        <v>1916992</v>
      </c>
    </row>
    <row r="91" spans="1:6" x14ac:dyDescent="0.2">
      <c r="A91" s="2">
        <f t="shared" si="9"/>
        <v>6.1699999999999964</v>
      </c>
      <c r="B91" s="2" t="s">
        <v>184</v>
      </c>
      <c r="C91" s="2" t="s">
        <v>2</v>
      </c>
      <c r="D91" s="2">
        <v>6</v>
      </c>
      <c r="E91" s="2">
        <f>VLOOKUP(B91,'Listado de precios'!$A$5:$C$184,3,0)</f>
        <v>378210</v>
      </c>
      <c r="F91" s="2">
        <f t="shared" si="10"/>
        <v>2269260</v>
      </c>
    </row>
    <row r="92" spans="1:6" x14ac:dyDescent="0.2">
      <c r="A92" s="2">
        <f t="shared" si="9"/>
        <v>6.1799999999999962</v>
      </c>
      <c r="B92" s="2" t="s">
        <v>183</v>
      </c>
      <c r="C92" s="2" t="s">
        <v>2</v>
      </c>
      <c r="D92" s="2">
        <f>D91</f>
        <v>6</v>
      </c>
      <c r="E92" s="2">
        <f>VLOOKUP(B92,'Listado de precios'!$A$5:$C$184,3,0)</f>
        <v>32000</v>
      </c>
      <c r="F92" s="2">
        <f t="shared" si="10"/>
        <v>192000</v>
      </c>
    </row>
    <row r="93" spans="1:6" x14ac:dyDescent="0.2">
      <c r="A93" s="2">
        <f t="shared" si="9"/>
        <v>6.1899999999999959</v>
      </c>
      <c r="B93" s="2" t="s">
        <v>33</v>
      </c>
      <c r="C93" s="2" t="s">
        <v>2</v>
      </c>
      <c r="D93" s="2">
        <v>3</v>
      </c>
      <c r="E93" s="2">
        <f>VLOOKUP(B93,'Listado de precios'!$A$5:$C$184,3,0)</f>
        <v>605136</v>
      </c>
      <c r="F93" s="2">
        <f t="shared" si="10"/>
        <v>1815408</v>
      </c>
    </row>
    <row r="94" spans="1:6" x14ac:dyDescent="0.2">
      <c r="A94" s="2">
        <f t="shared" si="9"/>
        <v>6.1999999999999957</v>
      </c>
      <c r="B94" s="2" t="s">
        <v>56</v>
      </c>
      <c r="C94" s="2" t="s">
        <v>2</v>
      </c>
      <c r="D94" s="2">
        <f>D93</f>
        <v>3</v>
      </c>
      <c r="E94" s="2">
        <f>VLOOKUP(B94,'Listado de precios'!$A$5:$C$184,3,0)</f>
        <v>32100</v>
      </c>
      <c r="F94" s="2">
        <f t="shared" si="10"/>
        <v>96300</v>
      </c>
    </row>
    <row r="95" spans="1:6" x14ac:dyDescent="0.2">
      <c r="A95" s="2">
        <f t="shared" si="9"/>
        <v>6.2099999999999955</v>
      </c>
      <c r="B95" s="2" t="s">
        <v>170</v>
      </c>
      <c r="C95" s="2" t="s">
        <v>2</v>
      </c>
      <c r="D95" s="2">
        <v>2</v>
      </c>
      <c r="E95" s="2">
        <f>VLOOKUP(B95,'Listado de precios'!$A$5:$C$184,3,0)</f>
        <v>3200000</v>
      </c>
      <c r="F95" s="2">
        <f t="shared" si="10"/>
        <v>6400000</v>
      </c>
    </row>
    <row r="96" spans="1:6" x14ac:dyDescent="0.2">
      <c r="E96" s="2" t="s">
        <v>87</v>
      </c>
      <c r="F96" s="2">
        <f>SUM(F75:F95)</f>
        <v>53420421.770300001</v>
      </c>
    </row>
    <row r="98" spans="1:6" x14ac:dyDescent="0.2">
      <c r="A98" s="2" t="s">
        <v>10</v>
      </c>
      <c r="B98" s="2" t="s">
        <v>108</v>
      </c>
    </row>
    <row r="99" spans="1:6" x14ac:dyDescent="0.2">
      <c r="A99" s="2">
        <v>7</v>
      </c>
      <c r="B99" s="2" t="s">
        <v>15</v>
      </c>
    </row>
    <row r="100" spans="1:6" x14ac:dyDescent="0.2">
      <c r="A100" s="2">
        <f t="shared" ref="A100:A105" si="11">A99+0.01</f>
        <v>7.01</v>
      </c>
      <c r="B100" s="2" t="s">
        <v>153</v>
      </c>
      <c r="C100" s="2" t="s">
        <v>2</v>
      </c>
      <c r="D100" s="2">
        <v>1</v>
      </c>
      <c r="E100" s="2">
        <f>VLOOKUP(B100,'Listado de precios'!$A$5:$C$184,3,0)</f>
        <v>54900</v>
      </c>
      <c r="F100" s="2">
        <f>E100*D100</f>
        <v>54900</v>
      </c>
    </row>
    <row r="101" spans="1:6" x14ac:dyDescent="0.2">
      <c r="A101" s="2">
        <f t="shared" si="11"/>
        <v>7.02</v>
      </c>
      <c r="B101" s="2" t="s">
        <v>68</v>
      </c>
      <c r="C101" s="2" t="s">
        <v>2</v>
      </c>
      <c r="D101" s="2">
        <v>40</v>
      </c>
      <c r="E101" s="2">
        <f>VLOOKUP(B101,'Listado de precios'!$A$5:$C$184,3,0)</f>
        <v>18000</v>
      </c>
      <c r="F101" s="2">
        <f>D101*E101</f>
        <v>720000</v>
      </c>
    </row>
    <row r="102" spans="1:6" x14ac:dyDescent="0.2">
      <c r="A102" s="2">
        <f t="shared" si="11"/>
        <v>7.0299999999999994</v>
      </c>
      <c r="B102" s="2" t="s">
        <v>123</v>
      </c>
      <c r="C102" s="2" t="s">
        <v>2</v>
      </c>
      <c r="D102" s="2">
        <v>1</v>
      </c>
      <c r="E102" s="2">
        <f>VLOOKUP(B102,'Listado de precios'!$A$5:$C$184,3,0)</f>
        <v>90000</v>
      </c>
      <c r="F102" s="2">
        <f>E102*D102</f>
        <v>90000</v>
      </c>
    </row>
    <row r="103" spans="1:6" x14ac:dyDescent="0.2">
      <c r="A103" s="2">
        <f t="shared" si="11"/>
        <v>7.0399999999999991</v>
      </c>
      <c r="B103" s="2" t="s">
        <v>73</v>
      </c>
      <c r="C103" s="2" t="s">
        <v>2</v>
      </c>
      <c r="D103" s="2">
        <v>12</v>
      </c>
      <c r="E103" s="2">
        <f>VLOOKUP(B103,'Listado de precios'!$A$5:$C$184,3,0)</f>
        <v>11996</v>
      </c>
      <c r="F103" s="2">
        <f>E103*D103</f>
        <v>143952</v>
      </c>
    </row>
    <row r="104" spans="1:6" x14ac:dyDescent="0.2">
      <c r="A104" s="2">
        <f t="shared" si="11"/>
        <v>7.0499999999999989</v>
      </c>
      <c r="B104" s="2" t="s">
        <v>20</v>
      </c>
      <c r="C104" s="2" t="s">
        <v>1</v>
      </c>
      <c r="D104" s="2">
        <v>8</v>
      </c>
      <c r="E104" s="2">
        <f>VLOOKUP(B104,'Listado de precios'!$A$5:$C$184,3,0)</f>
        <v>69389</v>
      </c>
      <c r="F104" s="2">
        <f>E104*D104</f>
        <v>555112</v>
      </c>
    </row>
    <row r="105" spans="1:6" x14ac:dyDescent="0.2">
      <c r="A105" s="2">
        <f t="shared" si="11"/>
        <v>7.0599999999999987</v>
      </c>
      <c r="B105" s="2" t="s">
        <v>126</v>
      </c>
      <c r="C105" s="2" t="s">
        <v>2</v>
      </c>
      <c r="D105" s="2">
        <v>1</v>
      </c>
      <c r="E105" s="2">
        <f>VLOOKUP(B105,'Listado de precios'!$A$5:$C$184,3,0)</f>
        <v>642000</v>
      </c>
      <c r="F105" s="2">
        <f>E105*D105</f>
        <v>642000</v>
      </c>
    </row>
    <row r="106" spans="1:6" x14ac:dyDescent="0.2">
      <c r="E106" s="2" t="s">
        <v>87</v>
      </c>
      <c r="F106" s="2">
        <f>SUM(F100:F105)</f>
        <v>2205964</v>
      </c>
    </row>
    <row r="108" spans="1:6" x14ac:dyDescent="0.2">
      <c r="A108" s="2" t="s">
        <v>10</v>
      </c>
      <c r="B108" s="2" t="s">
        <v>109</v>
      </c>
    </row>
    <row r="109" spans="1:6" x14ac:dyDescent="0.2">
      <c r="A109" s="2">
        <v>8</v>
      </c>
      <c r="B109" s="2" t="s">
        <v>15</v>
      </c>
    </row>
    <row r="110" spans="1:6" x14ac:dyDescent="0.2">
      <c r="A110" s="2">
        <f t="shared" ref="A110:A127" si="12">A109+0.01</f>
        <v>8.01</v>
      </c>
      <c r="B110" s="2" t="s">
        <v>76</v>
      </c>
      <c r="C110" s="2" t="s">
        <v>2</v>
      </c>
      <c r="D110" s="2">
        <v>1</v>
      </c>
      <c r="E110" s="2">
        <f>VLOOKUP(B110,'Listado de precios'!$A$5:$C$184,3,0)</f>
        <v>522095.81640000001</v>
      </c>
      <c r="F110" s="2">
        <f t="shared" ref="F110:F127" si="13">E110*D110</f>
        <v>522095.81640000001</v>
      </c>
    </row>
    <row r="111" spans="1:6" x14ac:dyDescent="0.2">
      <c r="A111" s="2">
        <f t="shared" si="12"/>
        <v>8.02</v>
      </c>
      <c r="B111" s="2" t="s">
        <v>17</v>
      </c>
      <c r="C111" s="2" t="s">
        <v>2</v>
      </c>
      <c r="D111" s="2">
        <v>1</v>
      </c>
      <c r="E111" s="2">
        <f>VLOOKUP(B111,'Listado de precios'!$A$5:$C$184,3,0)</f>
        <v>180000</v>
      </c>
      <c r="F111" s="2">
        <f t="shared" si="13"/>
        <v>180000</v>
      </c>
    </row>
    <row r="112" spans="1:6" x14ac:dyDescent="0.2">
      <c r="A112" s="2">
        <f t="shared" si="12"/>
        <v>8.0299999999999994</v>
      </c>
      <c r="B112" s="2" t="s">
        <v>14</v>
      </c>
      <c r="C112" s="2" t="s">
        <v>2</v>
      </c>
      <c r="D112" s="2">
        <v>1</v>
      </c>
      <c r="E112" s="2">
        <f>VLOOKUP(B112,'Listado de precios'!$A$5:$C$184,3,0)</f>
        <v>65244.062700000002</v>
      </c>
      <c r="F112" s="2">
        <f t="shared" si="13"/>
        <v>65244.062700000002</v>
      </c>
    </row>
    <row r="113" spans="1:6" x14ac:dyDescent="0.2">
      <c r="A113" s="2">
        <f t="shared" si="12"/>
        <v>8.0399999999999991</v>
      </c>
      <c r="B113" s="2" t="s">
        <v>65</v>
      </c>
      <c r="C113" s="2" t="s">
        <v>2</v>
      </c>
      <c r="D113" s="2">
        <v>2</v>
      </c>
      <c r="E113" s="2">
        <f>VLOOKUP(B113,'Listado de precios'!$A$5:$C$184,3,0)</f>
        <v>383500</v>
      </c>
      <c r="F113" s="2">
        <f t="shared" si="13"/>
        <v>767000</v>
      </c>
    </row>
    <row r="114" spans="1:6" x14ac:dyDescent="0.2">
      <c r="A114" s="2">
        <f t="shared" si="12"/>
        <v>8.0499999999999989</v>
      </c>
      <c r="B114" s="2" t="s">
        <v>72</v>
      </c>
      <c r="C114" s="2" t="s">
        <v>2</v>
      </c>
      <c r="D114" s="2">
        <v>1</v>
      </c>
      <c r="E114" s="2">
        <f>VLOOKUP(B114,'Listado de precios'!$A$5:$C$184,3,0)</f>
        <v>229984.4253</v>
      </c>
      <c r="F114" s="2">
        <f t="shared" si="13"/>
        <v>229984.4253</v>
      </c>
    </row>
    <row r="115" spans="1:6" x14ac:dyDescent="0.2">
      <c r="A115" s="2">
        <f t="shared" si="12"/>
        <v>8.0599999999999987</v>
      </c>
      <c r="B115" s="2" t="s">
        <v>67</v>
      </c>
      <c r="C115" s="2" t="s">
        <v>2</v>
      </c>
      <c r="D115" s="2">
        <v>12</v>
      </c>
      <c r="E115" s="2">
        <f>VLOOKUP(B115,'Listado de precios'!$A$5:$C$184,3,0)</f>
        <v>6055.0502999999999</v>
      </c>
      <c r="F115" s="2">
        <f t="shared" si="13"/>
        <v>72660.603600000002</v>
      </c>
    </row>
    <row r="116" spans="1:6" x14ac:dyDescent="0.2">
      <c r="A116" s="2">
        <f t="shared" si="12"/>
        <v>8.0699999999999985</v>
      </c>
      <c r="B116" s="2" t="s">
        <v>36</v>
      </c>
      <c r="C116" s="2" t="s">
        <v>2</v>
      </c>
      <c r="D116" s="2">
        <v>1</v>
      </c>
      <c r="E116" s="2">
        <f>VLOOKUP(B116,'Listado de precios'!$A$5:$C$184,3,0)</f>
        <v>2400.5229000000004</v>
      </c>
      <c r="F116" s="2">
        <f t="shared" si="13"/>
        <v>2400.5229000000004</v>
      </c>
    </row>
    <row r="117" spans="1:6" x14ac:dyDescent="0.2">
      <c r="A117" s="2">
        <f t="shared" si="12"/>
        <v>8.0799999999999983</v>
      </c>
      <c r="B117" s="2" t="s">
        <v>47</v>
      </c>
      <c r="C117" s="2" t="s">
        <v>2</v>
      </c>
      <c r="D117" s="2">
        <v>1</v>
      </c>
      <c r="E117" s="2">
        <f>VLOOKUP(B117,'Listado de precios'!$A$5:$C$184,3,0)</f>
        <v>635242.85100000002</v>
      </c>
      <c r="F117" s="2">
        <f t="shared" si="13"/>
        <v>635242.85100000002</v>
      </c>
    </row>
    <row r="118" spans="1:6" x14ac:dyDescent="0.2">
      <c r="A118" s="2">
        <f t="shared" si="12"/>
        <v>8.0899999999999981</v>
      </c>
      <c r="B118" s="2" t="s">
        <v>7</v>
      </c>
      <c r="C118" s="2" t="s">
        <v>2</v>
      </c>
      <c r="D118" s="2">
        <v>6</v>
      </c>
      <c r="E118" s="2">
        <f>VLOOKUP(B118,'Listado de precios'!$A$5:$C$184,3,0)</f>
        <v>245820.7107</v>
      </c>
      <c r="F118" s="2">
        <f t="shared" si="13"/>
        <v>1474924.2642000001</v>
      </c>
    </row>
    <row r="119" spans="1:6" x14ac:dyDescent="0.2">
      <c r="A119" s="2">
        <f t="shared" si="12"/>
        <v>8.0999999999999979</v>
      </c>
      <c r="B119" s="2" t="s">
        <v>13</v>
      </c>
      <c r="C119" s="2" t="s">
        <v>2</v>
      </c>
      <c r="D119" s="2">
        <v>1</v>
      </c>
      <c r="E119" s="2">
        <f>VLOOKUP(B119,'Listado de precios'!$A$5:$C$184,3,0)</f>
        <v>198455.16930000004</v>
      </c>
      <c r="F119" s="2">
        <f t="shared" si="13"/>
        <v>198455.16930000004</v>
      </c>
    </row>
    <row r="120" spans="1:6" x14ac:dyDescent="0.2">
      <c r="A120" s="2">
        <f t="shared" si="12"/>
        <v>8.1099999999999977</v>
      </c>
      <c r="B120" s="2" t="s">
        <v>153</v>
      </c>
      <c r="C120" s="2" t="s">
        <v>2</v>
      </c>
      <c r="D120" s="2">
        <v>1</v>
      </c>
      <c r="E120" s="2">
        <f>VLOOKUP(B120,'Listado de precios'!$A$5:$C$184,3,0)</f>
        <v>54900</v>
      </c>
      <c r="F120" s="2">
        <f t="shared" si="13"/>
        <v>54900</v>
      </c>
    </row>
    <row r="121" spans="1:6" x14ac:dyDescent="0.2">
      <c r="A121" s="2">
        <f t="shared" si="12"/>
        <v>8.1199999999999974</v>
      </c>
      <c r="B121" s="2" t="s">
        <v>66</v>
      </c>
      <c r="C121" s="2" t="s">
        <v>2</v>
      </c>
      <c r="D121" s="2">
        <v>2</v>
      </c>
      <c r="E121" s="2">
        <f>VLOOKUP(B121,'Listado de precios'!$A$5:$C$184,3,0)</f>
        <v>193474.98</v>
      </c>
      <c r="F121" s="2">
        <f t="shared" si="13"/>
        <v>386949.96</v>
      </c>
    </row>
    <row r="122" spans="1:6" x14ac:dyDescent="0.2">
      <c r="A122" s="2">
        <f t="shared" si="12"/>
        <v>8.1299999999999972</v>
      </c>
      <c r="B122" s="2" t="s">
        <v>23</v>
      </c>
      <c r="C122" s="2" t="s">
        <v>1</v>
      </c>
      <c r="D122" s="2">
        <v>10</v>
      </c>
      <c r="E122" s="2">
        <f>VLOOKUP(B122,'Listado de precios'!$A$5:$C$184,3,0)</f>
        <v>4126</v>
      </c>
      <c r="F122" s="2">
        <f t="shared" si="13"/>
        <v>41260</v>
      </c>
    </row>
    <row r="123" spans="1:6" x14ac:dyDescent="0.2">
      <c r="A123" s="2">
        <f t="shared" si="12"/>
        <v>8.139999999999997</v>
      </c>
      <c r="B123" s="2" t="s">
        <v>81</v>
      </c>
      <c r="C123" s="2" t="s">
        <v>1</v>
      </c>
      <c r="D123" s="2">
        <v>2</v>
      </c>
      <c r="E123" s="2">
        <f>VLOOKUP(B123,'Listado de precios'!$A$5:$C$184,3,0)</f>
        <v>20711</v>
      </c>
      <c r="F123" s="2">
        <f t="shared" si="13"/>
        <v>41422</v>
      </c>
    </row>
    <row r="124" spans="1:6" x14ac:dyDescent="0.2">
      <c r="A124" s="2">
        <f t="shared" si="12"/>
        <v>8.1499999999999968</v>
      </c>
      <c r="B124" s="2" t="s">
        <v>73</v>
      </c>
      <c r="C124" s="2" t="s">
        <v>2</v>
      </c>
      <c r="D124" s="2">
        <v>12</v>
      </c>
      <c r="E124" s="2">
        <f>VLOOKUP(B124,'Listado de precios'!$A$5:$C$184,3,0)</f>
        <v>11996</v>
      </c>
      <c r="F124" s="2">
        <f t="shared" si="13"/>
        <v>143952</v>
      </c>
    </row>
    <row r="125" spans="1:6" x14ac:dyDescent="0.2">
      <c r="A125" s="2">
        <f t="shared" si="12"/>
        <v>8.1599999999999966</v>
      </c>
      <c r="B125" s="2" t="s">
        <v>20</v>
      </c>
      <c r="C125" s="2" t="s">
        <v>1</v>
      </c>
      <c r="D125" s="2">
        <v>8</v>
      </c>
      <c r="E125" s="2">
        <f>VLOOKUP(B125,'Listado de precios'!$A$5:$C$184,3,0)</f>
        <v>69389</v>
      </c>
      <c r="F125" s="2">
        <f t="shared" si="13"/>
        <v>555112</v>
      </c>
    </row>
    <row r="126" spans="1:6" x14ac:dyDescent="0.2">
      <c r="A126" s="2">
        <f t="shared" si="12"/>
        <v>8.1699999999999964</v>
      </c>
      <c r="B126" s="2" t="s">
        <v>124</v>
      </c>
      <c r="C126" s="2" t="s">
        <v>2</v>
      </c>
      <c r="D126" s="2">
        <v>1</v>
      </c>
      <c r="E126" s="2">
        <f>VLOOKUP(B126,'Listado de precios'!$A$5:$C$184,3,0)</f>
        <v>160500</v>
      </c>
      <c r="F126" s="2">
        <f t="shared" si="13"/>
        <v>160500</v>
      </c>
    </row>
    <row r="127" spans="1:6" x14ac:dyDescent="0.2">
      <c r="A127" s="2">
        <f t="shared" si="12"/>
        <v>8.1799999999999962</v>
      </c>
      <c r="B127" s="2" t="s">
        <v>125</v>
      </c>
      <c r="C127" s="2" t="s">
        <v>2</v>
      </c>
      <c r="D127" s="2">
        <v>1</v>
      </c>
      <c r="E127" s="2">
        <f>VLOOKUP(B127,'Listado de precios'!$A$5:$C$184,3,0)</f>
        <v>1070000</v>
      </c>
      <c r="F127" s="2">
        <f t="shared" si="13"/>
        <v>1070000</v>
      </c>
    </row>
    <row r="128" spans="1:6" x14ac:dyDescent="0.2">
      <c r="E128" s="2" t="s">
        <v>87</v>
      </c>
      <c r="F128" s="2">
        <f>SUM(F110:F127)</f>
        <v>6602103.6754000001</v>
      </c>
    </row>
    <row r="130" spans="1:6" x14ac:dyDescent="0.2">
      <c r="A130" s="2" t="s">
        <v>10</v>
      </c>
      <c r="B130" s="2" t="s">
        <v>144</v>
      </c>
    </row>
    <row r="131" spans="1:6" x14ac:dyDescent="0.2">
      <c r="A131" s="2">
        <v>9</v>
      </c>
      <c r="B131" s="2" t="s">
        <v>15</v>
      </c>
    </row>
    <row r="132" spans="1:6" x14ac:dyDescent="0.2">
      <c r="A132" s="2">
        <f t="shared" ref="A132:A141" si="14">A131+0.01</f>
        <v>9.01</v>
      </c>
      <c r="B132" s="2" t="s">
        <v>84</v>
      </c>
      <c r="C132" s="2" t="s">
        <v>1</v>
      </c>
      <c r="D132" s="2">
        <v>78</v>
      </c>
      <c r="E132" s="2">
        <f>VLOOKUP(B132,'Listado de precios'!$A$5:$C$184,3,0)</f>
        <v>16830</v>
      </c>
      <c r="F132" s="2">
        <f t="shared" ref="F132:F141" si="15">D132*E132</f>
        <v>1312740</v>
      </c>
    </row>
    <row r="133" spans="1:6" x14ac:dyDescent="0.2">
      <c r="A133" s="2">
        <f t="shared" si="14"/>
        <v>9.02</v>
      </c>
      <c r="B133" s="2" t="s">
        <v>83</v>
      </c>
      <c r="C133" s="2" t="s">
        <v>1</v>
      </c>
      <c r="D133" s="2">
        <v>106.4</v>
      </c>
      <c r="E133" s="2">
        <f>VLOOKUP(B133,'Listado de precios'!$A$5:$C$184,3,0)</f>
        <v>10820</v>
      </c>
      <c r="F133" s="2">
        <f t="shared" si="15"/>
        <v>1151248</v>
      </c>
    </row>
    <row r="134" spans="1:6" x14ac:dyDescent="0.2">
      <c r="A134" s="2">
        <f t="shared" si="14"/>
        <v>9.0299999999999994</v>
      </c>
      <c r="B134" s="2" t="s">
        <v>133</v>
      </c>
      <c r="C134" s="2" t="s">
        <v>1</v>
      </c>
      <c r="D134" s="2">
        <f>D132</f>
        <v>78</v>
      </c>
      <c r="E134" s="2">
        <f>VLOOKUP(B134,'Listado de precios'!$A$5:$C$184,3,0)</f>
        <v>6500</v>
      </c>
      <c r="F134" s="2">
        <f t="shared" si="15"/>
        <v>507000</v>
      </c>
    </row>
    <row r="135" spans="1:6" x14ac:dyDescent="0.2">
      <c r="A135" s="2">
        <f t="shared" si="14"/>
        <v>9.0399999999999991</v>
      </c>
      <c r="B135" s="2" t="s">
        <v>171</v>
      </c>
      <c r="C135" s="2" t="s">
        <v>1</v>
      </c>
      <c r="D135" s="2">
        <f>D133</f>
        <v>106.4</v>
      </c>
      <c r="E135" s="2">
        <f>VLOOKUP(B135,'Listado de precios'!$A$5:$C$184,3,0)</f>
        <v>2889</v>
      </c>
      <c r="F135" s="2">
        <f t="shared" si="15"/>
        <v>307389.60000000003</v>
      </c>
    </row>
    <row r="136" spans="1:6" x14ac:dyDescent="0.2">
      <c r="A136" s="2">
        <f t="shared" si="14"/>
        <v>9.0499999999999989</v>
      </c>
      <c r="B136" s="2" t="s">
        <v>184</v>
      </c>
      <c r="C136" s="2" t="s">
        <v>2</v>
      </c>
      <c r="D136" s="2">
        <v>4</v>
      </c>
      <c r="E136" s="2">
        <f>VLOOKUP(B136,'Listado de precios'!$A$5:$C$184,3,0)</f>
        <v>378210</v>
      </c>
      <c r="F136" s="2">
        <f t="shared" si="15"/>
        <v>1512840</v>
      </c>
    </row>
    <row r="137" spans="1:6" x14ac:dyDescent="0.2">
      <c r="A137" s="2">
        <f t="shared" si="14"/>
        <v>9.0599999999999987</v>
      </c>
      <c r="B137" s="2" t="s">
        <v>183</v>
      </c>
      <c r="C137" s="2" t="s">
        <v>2</v>
      </c>
      <c r="D137" s="2">
        <f>D136</f>
        <v>4</v>
      </c>
      <c r="E137" s="2">
        <f>VLOOKUP(B137,'Listado de precios'!$A$5:$C$184,3,0)</f>
        <v>32000</v>
      </c>
      <c r="F137" s="2">
        <f t="shared" si="15"/>
        <v>128000</v>
      </c>
    </row>
    <row r="138" spans="1:6" x14ac:dyDescent="0.2">
      <c r="A138" s="2">
        <f t="shared" si="14"/>
        <v>9.0699999999999985</v>
      </c>
      <c r="B138" s="2" t="s">
        <v>35</v>
      </c>
      <c r="C138" s="2" t="s">
        <v>2</v>
      </c>
      <c r="D138" s="2">
        <v>2</v>
      </c>
      <c r="E138" s="2">
        <f>VLOOKUP(B138,'Listado de precios'!$A$5:$C$184,3,0)</f>
        <v>378210</v>
      </c>
      <c r="F138" s="2">
        <f t="shared" si="15"/>
        <v>756420</v>
      </c>
    </row>
    <row r="139" spans="1:6" x14ac:dyDescent="0.2">
      <c r="A139" s="2">
        <f t="shared" si="14"/>
        <v>9.0799999999999983</v>
      </c>
      <c r="B139" s="2" t="s">
        <v>58</v>
      </c>
      <c r="C139" s="2" t="s">
        <v>2</v>
      </c>
      <c r="D139" s="2">
        <f>D138</f>
        <v>2</v>
      </c>
      <c r="E139" s="2">
        <f>VLOOKUP(B139,'Listado de precios'!$A$5:$C$184,3,0)</f>
        <v>40881</v>
      </c>
      <c r="F139" s="2">
        <f t="shared" si="15"/>
        <v>81762</v>
      </c>
    </row>
    <row r="140" spans="1:6" x14ac:dyDescent="0.2">
      <c r="A140" s="2">
        <f t="shared" si="14"/>
        <v>9.0899999999999981</v>
      </c>
      <c r="B140" s="2" t="s">
        <v>37</v>
      </c>
      <c r="C140" s="2" t="s">
        <v>38</v>
      </c>
      <c r="D140" s="2">
        <f>0.00339*30</f>
        <v>0.1017</v>
      </c>
      <c r="E140" s="2">
        <f>VLOOKUP(B140,'Listado de precios'!$A$5:$C$184,3,0)</f>
        <v>56900</v>
      </c>
      <c r="F140" s="2">
        <f t="shared" si="15"/>
        <v>5786.73</v>
      </c>
    </row>
    <row r="141" spans="1:6" x14ac:dyDescent="0.2">
      <c r="A141" s="2">
        <f t="shared" si="14"/>
        <v>9.0999999999999979</v>
      </c>
      <c r="B141" s="2" t="s">
        <v>53</v>
      </c>
      <c r="C141" s="2" t="s">
        <v>2</v>
      </c>
      <c r="D141" s="2">
        <f>0.01*30</f>
        <v>0.3</v>
      </c>
      <c r="E141" s="2">
        <f>VLOOKUP(B141,'Listado de precios'!$A$5:$C$184,3,0)</f>
        <v>27900</v>
      </c>
      <c r="F141" s="2">
        <f t="shared" si="15"/>
        <v>8370</v>
      </c>
    </row>
    <row r="142" spans="1:6" x14ac:dyDescent="0.2">
      <c r="E142" s="2" t="s">
        <v>87</v>
      </c>
      <c r="F142" s="2">
        <f>SUM(F132:F141)</f>
        <v>5771556.3300000001</v>
      </c>
    </row>
    <row r="144" spans="1:6" x14ac:dyDescent="0.2">
      <c r="A144" s="2" t="s">
        <v>10</v>
      </c>
      <c r="B144" s="2" t="s">
        <v>225</v>
      </c>
    </row>
    <row r="145" spans="1:6" x14ac:dyDescent="0.2">
      <c r="A145" s="2">
        <v>10</v>
      </c>
      <c r="B145" s="2" t="s">
        <v>15</v>
      </c>
    </row>
    <row r="146" spans="1:6" x14ac:dyDescent="0.2">
      <c r="A146" s="2">
        <f t="shared" ref="A146:A171" si="16">A145+0.01</f>
        <v>10.01</v>
      </c>
      <c r="B146" s="2" t="s">
        <v>79</v>
      </c>
      <c r="C146" s="2" t="s">
        <v>1</v>
      </c>
      <c r="D146" s="2">
        <v>12</v>
      </c>
      <c r="E146" s="2">
        <f>VLOOKUP(B146,'Listado de precios'!$A$5:$C$184,3,0)</f>
        <v>4659</v>
      </c>
      <c r="F146" s="2">
        <f t="shared" ref="F146:F171" si="17">D146*E146</f>
        <v>55908</v>
      </c>
    </row>
    <row r="147" spans="1:6" x14ac:dyDescent="0.2">
      <c r="A147" s="2">
        <f t="shared" si="16"/>
        <v>10.02</v>
      </c>
      <c r="B147" s="2" t="s">
        <v>129</v>
      </c>
      <c r="C147" s="2" t="s">
        <v>2</v>
      </c>
      <c r="D147" s="2">
        <f>D146</f>
        <v>12</v>
      </c>
      <c r="E147" s="2">
        <f>VLOOKUP(B147,'Listado de precios'!$A$5:$C$184,3,0)</f>
        <v>2167</v>
      </c>
      <c r="F147" s="2">
        <f t="shared" si="17"/>
        <v>26004</v>
      </c>
    </row>
    <row r="148" spans="1:6" x14ac:dyDescent="0.2">
      <c r="A148" s="2">
        <f t="shared" si="16"/>
        <v>10.029999999999999</v>
      </c>
      <c r="B148" s="2" t="s">
        <v>52</v>
      </c>
      <c r="C148" s="2" t="s">
        <v>2</v>
      </c>
      <c r="D148" s="2">
        <v>12</v>
      </c>
      <c r="E148" s="2">
        <f>VLOOKUP(B148,'Listado de precios'!$A$5:$C$184,3,0)</f>
        <v>165</v>
      </c>
      <c r="F148" s="2">
        <f t="shared" si="17"/>
        <v>1980</v>
      </c>
    </row>
    <row r="149" spans="1:6" x14ac:dyDescent="0.2">
      <c r="A149" s="2">
        <f t="shared" si="16"/>
        <v>10.039999999999999</v>
      </c>
      <c r="B149" s="2" t="s">
        <v>0</v>
      </c>
      <c r="C149" s="2" t="s">
        <v>1</v>
      </c>
      <c r="D149" s="2">
        <v>8.5</v>
      </c>
      <c r="E149" s="2">
        <f>VLOOKUP(B149,'Listado de precios'!$A$5:$C$184,3,0)</f>
        <v>600</v>
      </c>
      <c r="F149" s="2">
        <f t="shared" si="17"/>
        <v>5100</v>
      </c>
    </row>
    <row r="150" spans="1:6" x14ac:dyDescent="0.2">
      <c r="A150" s="2">
        <f t="shared" si="16"/>
        <v>10.049999999999999</v>
      </c>
      <c r="B150" s="2" t="s">
        <v>150</v>
      </c>
      <c r="C150" s="2" t="s">
        <v>1</v>
      </c>
      <c r="D150" s="2">
        <v>15</v>
      </c>
      <c r="E150" s="2">
        <f>VLOOKUP(B150,'Listado de precios'!$A$5:$C$184,3,0)</f>
        <v>880</v>
      </c>
      <c r="F150" s="2">
        <f t="shared" si="17"/>
        <v>13200</v>
      </c>
    </row>
    <row r="151" spans="1:6" x14ac:dyDescent="0.2">
      <c r="A151" s="2">
        <f t="shared" si="16"/>
        <v>10.059999999999999</v>
      </c>
      <c r="B151" s="2" t="s">
        <v>131</v>
      </c>
      <c r="C151" s="2" t="s">
        <v>1</v>
      </c>
      <c r="D151" s="2">
        <f>D150</f>
        <v>15</v>
      </c>
      <c r="E151" s="2">
        <f>VLOOKUP(B151,'Listado de precios'!$A$5:$C$184,3,0)</f>
        <v>2167</v>
      </c>
      <c r="F151" s="2">
        <f t="shared" si="17"/>
        <v>32505</v>
      </c>
    </row>
    <row r="152" spans="1:6" x14ac:dyDescent="0.2">
      <c r="A152" s="2">
        <f t="shared" si="16"/>
        <v>10.069999999999999</v>
      </c>
      <c r="B152" s="2" t="s">
        <v>32</v>
      </c>
      <c r="C152" s="2" t="s">
        <v>2</v>
      </c>
      <c r="D152" s="2">
        <v>1</v>
      </c>
      <c r="E152" s="2">
        <f>VLOOKUP(B152,'Listado de precios'!$A$5:$C$184,3,0)</f>
        <v>31887.542999999998</v>
      </c>
      <c r="F152" s="2">
        <f t="shared" si="17"/>
        <v>31887.542999999998</v>
      </c>
    </row>
    <row r="153" spans="1:6" x14ac:dyDescent="0.2">
      <c r="A153" s="2">
        <f t="shared" si="16"/>
        <v>10.079999999999998</v>
      </c>
      <c r="B153" s="2" t="s">
        <v>61</v>
      </c>
      <c r="C153" s="2" t="s">
        <v>2</v>
      </c>
      <c r="D153" s="2">
        <v>1</v>
      </c>
      <c r="E153" s="2">
        <f>VLOOKUP(B153,'Listado de precios'!$A$5:$C$184,3,0)</f>
        <v>19260</v>
      </c>
      <c r="F153" s="2">
        <f t="shared" si="17"/>
        <v>19260</v>
      </c>
    </row>
    <row r="154" spans="1:6" x14ac:dyDescent="0.2">
      <c r="A154" s="2">
        <f t="shared" si="16"/>
        <v>10.089999999999998</v>
      </c>
      <c r="B154" s="2" t="s">
        <v>24</v>
      </c>
      <c r="C154" s="2" t="s">
        <v>1</v>
      </c>
      <c r="D154" s="2">
        <v>53</v>
      </c>
      <c r="E154" s="2">
        <f>VLOOKUP(B154,'Listado de precios'!$A$5:$C$184,3,0)</f>
        <v>1800</v>
      </c>
      <c r="F154" s="2">
        <f t="shared" si="17"/>
        <v>95400</v>
      </c>
    </row>
    <row r="155" spans="1:6" x14ac:dyDescent="0.2">
      <c r="A155" s="2">
        <f t="shared" si="16"/>
        <v>10.099999999999998</v>
      </c>
      <c r="B155" s="2" t="s">
        <v>166</v>
      </c>
      <c r="C155" s="2" t="s">
        <v>2</v>
      </c>
      <c r="D155" s="2">
        <f>D154</f>
        <v>53</v>
      </c>
      <c r="E155" s="2">
        <f>VLOOKUP(B155,'Listado de precios'!$A$5:$C$184,3,0)</f>
        <v>800</v>
      </c>
      <c r="F155" s="2">
        <f t="shared" si="17"/>
        <v>42400</v>
      </c>
    </row>
    <row r="156" spans="1:6" x14ac:dyDescent="0.2">
      <c r="A156" s="2">
        <f t="shared" si="16"/>
        <v>10.109999999999998</v>
      </c>
      <c r="B156" s="2" t="s">
        <v>70</v>
      </c>
      <c r="C156" s="2" t="s">
        <v>2</v>
      </c>
      <c r="D156" s="2">
        <v>1</v>
      </c>
      <c r="E156" s="2">
        <f>VLOOKUP(B156,'Listado de precios'!$A$5:$C$184,3,0)</f>
        <v>9200</v>
      </c>
      <c r="F156" s="2">
        <f t="shared" si="17"/>
        <v>9200</v>
      </c>
    </row>
    <row r="157" spans="1:6" x14ac:dyDescent="0.2">
      <c r="A157" s="2">
        <f t="shared" si="16"/>
        <v>10.119999999999997</v>
      </c>
      <c r="B157" s="2" t="s">
        <v>86</v>
      </c>
      <c r="C157" s="2" t="s">
        <v>1</v>
      </c>
      <c r="D157" s="2">
        <v>82</v>
      </c>
      <c r="E157" s="2">
        <f>VLOOKUP(B157,'Listado de precios'!$A$5:$C$184,3,0)</f>
        <v>1076.0159999999998</v>
      </c>
      <c r="F157" s="2">
        <f t="shared" si="17"/>
        <v>88233.311999999991</v>
      </c>
    </row>
    <row r="158" spans="1:6" x14ac:dyDescent="0.2">
      <c r="A158" s="2">
        <f t="shared" si="16"/>
        <v>10.129999999999997</v>
      </c>
      <c r="B158" s="2" t="s">
        <v>43</v>
      </c>
      <c r="C158" s="2" t="s">
        <v>2</v>
      </c>
      <c r="D158" s="2">
        <v>1</v>
      </c>
      <c r="E158" s="2">
        <f>VLOOKUP(B158,'Listado de precios'!$A$5:$C$184,3,0)</f>
        <v>7201.5686999999989</v>
      </c>
      <c r="F158" s="2">
        <f t="shared" si="17"/>
        <v>7201.5686999999989</v>
      </c>
    </row>
    <row r="159" spans="1:6" x14ac:dyDescent="0.2">
      <c r="A159" s="2">
        <f t="shared" si="16"/>
        <v>10.139999999999997</v>
      </c>
      <c r="B159" s="2" t="s">
        <v>41</v>
      </c>
      <c r="C159" s="2" t="s">
        <v>2</v>
      </c>
      <c r="D159" s="2">
        <v>3</v>
      </c>
      <c r="E159" s="2">
        <f>VLOOKUP(B159,'Listado de precios'!$A$5:$C$184,3,0)</f>
        <v>1100</v>
      </c>
      <c r="F159" s="2">
        <f t="shared" si="17"/>
        <v>3300</v>
      </c>
    </row>
    <row r="160" spans="1:6" x14ac:dyDescent="0.2">
      <c r="A160" s="2">
        <f t="shared" si="16"/>
        <v>10.149999999999997</v>
      </c>
      <c r="B160" s="2" t="s">
        <v>69</v>
      </c>
      <c r="C160" s="2" t="s">
        <v>2</v>
      </c>
      <c r="D160" s="2">
        <v>4</v>
      </c>
      <c r="E160" s="2">
        <f>VLOOKUP(B160,'Listado de precios'!$A$5:$C$184,3,0)</f>
        <v>4400</v>
      </c>
      <c r="F160" s="2">
        <f t="shared" si="17"/>
        <v>17600</v>
      </c>
    </row>
    <row r="161" spans="1:6" x14ac:dyDescent="0.2">
      <c r="A161" s="2">
        <f t="shared" si="16"/>
        <v>10.159999999999997</v>
      </c>
      <c r="B161" s="2" t="s">
        <v>62</v>
      </c>
      <c r="C161" s="2" t="s">
        <v>2</v>
      </c>
      <c r="D161" s="2">
        <f>D160</f>
        <v>4</v>
      </c>
      <c r="E161" s="2">
        <f>VLOOKUP(B161,'Listado de precios'!$A$5:$C$184,3,0)</f>
        <v>12840</v>
      </c>
      <c r="F161" s="2">
        <f t="shared" si="17"/>
        <v>51360</v>
      </c>
    </row>
    <row r="162" spans="1:6" x14ac:dyDescent="0.2">
      <c r="A162" s="2">
        <f t="shared" si="16"/>
        <v>10.169999999999996</v>
      </c>
      <c r="B162" s="2" t="s">
        <v>27</v>
      </c>
      <c r="C162" s="2" t="s">
        <v>1</v>
      </c>
      <c r="D162" s="2">
        <v>15</v>
      </c>
      <c r="E162" s="2">
        <f>VLOOKUP(B162,'Listado de precios'!$A$5:$C$184,3,0)</f>
        <v>1076.0159999999998</v>
      </c>
      <c r="F162" s="2">
        <f t="shared" si="17"/>
        <v>16140.239999999998</v>
      </c>
    </row>
    <row r="163" spans="1:6" x14ac:dyDescent="0.2">
      <c r="A163" s="2">
        <f t="shared" si="16"/>
        <v>10.179999999999996</v>
      </c>
      <c r="B163" s="2" t="s">
        <v>71</v>
      </c>
      <c r="C163" s="2" t="s">
        <v>2</v>
      </c>
      <c r="D163" s="2">
        <v>2</v>
      </c>
      <c r="E163" s="2">
        <f>VLOOKUP(B163,'Listado de precios'!$A$5:$C$184,3,0)</f>
        <v>15000</v>
      </c>
      <c r="F163" s="2">
        <f t="shared" si="17"/>
        <v>30000</v>
      </c>
    </row>
    <row r="164" spans="1:6" x14ac:dyDescent="0.2">
      <c r="A164" s="2">
        <f t="shared" si="16"/>
        <v>10.189999999999996</v>
      </c>
      <c r="B164" s="2" t="s">
        <v>64</v>
      </c>
      <c r="C164" s="2" t="s">
        <v>2</v>
      </c>
      <c r="D164" s="2">
        <f>D163</f>
        <v>2</v>
      </c>
      <c r="E164" s="2">
        <f>VLOOKUP(B164,'Listado de precios'!$A$5:$C$184,3,0)</f>
        <v>12840</v>
      </c>
      <c r="F164" s="2">
        <f t="shared" si="17"/>
        <v>25680</v>
      </c>
    </row>
    <row r="165" spans="1:6" x14ac:dyDescent="0.2">
      <c r="A165" s="2">
        <f t="shared" si="16"/>
        <v>10.199999999999996</v>
      </c>
      <c r="B165" s="2" t="s">
        <v>28</v>
      </c>
      <c r="C165" s="2" t="s">
        <v>1</v>
      </c>
      <c r="D165" s="2">
        <v>15</v>
      </c>
      <c r="E165" s="2">
        <f>VLOOKUP(B165,'Listado de precios'!$A$5:$C$184,3,0)</f>
        <v>938.71194000000003</v>
      </c>
      <c r="F165" s="2">
        <f t="shared" si="17"/>
        <v>14080.679100000001</v>
      </c>
    </row>
    <row r="166" spans="1:6" x14ac:dyDescent="0.2">
      <c r="A166" s="2">
        <f t="shared" si="16"/>
        <v>10.209999999999996</v>
      </c>
      <c r="B166" s="2" t="s">
        <v>42</v>
      </c>
      <c r="C166" s="2" t="s">
        <v>2</v>
      </c>
      <c r="D166" s="2">
        <v>4</v>
      </c>
      <c r="E166" s="2">
        <f>VLOOKUP(B166,'Listado de precios'!$A$5:$C$184,3,0)</f>
        <v>895.71749999999997</v>
      </c>
      <c r="F166" s="2">
        <f t="shared" si="17"/>
        <v>3582.87</v>
      </c>
    </row>
    <row r="167" spans="1:6" x14ac:dyDescent="0.2">
      <c r="A167" s="2">
        <f t="shared" si="16"/>
        <v>10.219999999999995</v>
      </c>
      <c r="B167" s="2" t="s">
        <v>177</v>
      </c>
      <c r="C167" s="2" t="s">
        <v>2</v>
      </c>
      <c r="D167" s="2">
        <v>6</v>
      </c>
      <c r="E167" s="2">
        <f>VLOOKUP(B167,'Listado de precios'!$A$5:$C$184,3,0)</f>
        <v>1550</v>
      </c>
      <c r="F167" s="2">
        <f t="shared" si="17"/>
        <v>9300</v>
      </c>
    </row>
    <row r="168" spans="1:6" x14ac:dyDescent="0.2">
      <c r="A168" s="2">
        <f t="shared" si="16"/>
        <v>10.229999999999995</v>
      </c>
      <c r="B168" s="2" t="s">
        <v>37</v>
      </c>
      <c r="C168" s="2" t="s">
        <v>38</v>
      </c>
      <c r="D168" s="2">
        <v>0.01</v>
      </c>
      <c r="E168" s="2">
        <f>VLOOKUP(B168,'Listado de precios'!$A$5:$C$184,3,0)</f>
        <v>56900</v>
      </c>
      <c r="F168" s="2">
        <f t="shared" si="17"/>
        <v>569</v>
      </c>
    </row>
    <row r="169" spans="1:6" x14ac:dyDescent="0.2">
      <c r="A169" s="2">
        <f t="shared" si="16"/>
        <v>10.239999999999995</v>
      </c>
      <c r="B169" s="2" t="s">
        <v>53</v>
      </c>
      <c r="C169" s="2" t="s">
        <v>2</v>
      </c>
      <c r="D169" s="2">
        <v>0.01</v>
      </c>
      <c r="E169" s="2">
        <f>VLOOKUP(B169,'Listado de precios'!$A$5:$C$184,3,0)</f>
        <v>27900</v>
      </c>
      <c r="F169" s="2">
        <f t="shared" si="17"/>
        <v>279</v>
      </c>
    </row>
    <row r="170" spans="1:6" x14ac:dyDescent="0.2">
      <c r="A170" s="2">
        <f t="shared" si="16"/>
        <v>10.249999999999995</v>
      </c>
      <c r="B170" s="2" t="s">
        <v>146</v>
      </c>
      <c r="C170" s="2" t="s">
        <v>2</v>
      </c>
      <c r="D170" s="2">
        <v>2</v>
      </c>
      <c r="E170" s="2">
        <f>VLOOKUP(B170,'Listado de precios'!$A$5:$C$184,3,0)</f>
        <v>10000</v>
      </c>
      <c r="F170" s="2">
        <f t="shared" si="17"/>
        <v>20000</v>
      </c>
    </row>
    <row r="171" spans="1:6" x14ac:dyDescent="0.2">
      <c r="A171" s="2">
        <f t="shared" si="16"/>
        <v>10.259999999999994</v>
      </c>
      <c r="B171" s="2" t="s">
        <v>147</v>
      </c>
      <c r="C171" s="2" t="s">
        <v>2</v>
      </c>
      <c r="D171" s="2">
        <v>2</v>
      </c>
      <c r="E171" s="2">
        <f>VLOOKUP(B171,'Listado de precios'!$A$5:$C$184,3,0)</f>
        <v>6000</v>
      </c>
      <c r="F171" s="2">
        <f t="shared" si="17"/>
        <v>12000</v>
      </c>
    </row>
    <row r="172" spans="1:6" x14ac:dyDescent="0.2">
      <c r="E172" s="2" t="s">
        <v>87</v>
      </c>
      <c r="F172" s="2">
        <f>SUM(F146:F171)</f>
        <v>632171.21279999986</v>
      </c>
    </row>
    <row r="174" spans="1:6" x14ac:dyDescent="0.2">
      <c r="A174" s="2" t="s">
        <v>10</v>
      </c>
      <c r="B174" s="2" t="s">
        <v>116</v>
      </c>
    </row>
    <row r="175" spans="1:6" x14ac:dyDescent="0.2">
      <c r="A175" s="2">
        <v>11</v>
      </c>
      <c r="B175" s="2" t="s">
        <v>15</v>
      </c>
    </row>
    <row r="176" spans="1:6" x14ac:dyDescent="0.2">
      <c r="A176" s="2">
        <f t="shared" ref="A176:A199" si="18">A175+0.01</f>
        <v>11.01</v>
      </c>
      <c r="B176" s="2" t="s">
        <v>151</v>
      </c>
      <c r="C176" s="2" t="s">
        <v>1</v>
      </c>
      <c r="D176" s="2">
        <v>12</v>
      </c>
      <c r="E176" s="2">
        <f>VLOOKUP(B176,'Listado de precios'!$A$5:$C$184,3,0)</f>
        <v>1260</v>
      </c>
      <c r="F176" s="2">
        <f t="shared" ref="F176:F199" si="19">D176*E176</f>
        <v>15120</v>
      </c>
    </row>
    <row r="177" spans="1:6" x14ac:dyDescent="0.2">
      <c r="A177" s="2">
        <f t="shared" si="18"/>
        <v>11.02</v>
      </c>
      <c r="B177" s="2" t="s">
        <v>157</v>
      </c>
      <c r="C177" s="2" t="s">
        <v>1</v>
      </c>
      <c r="D177" s="2">
        <f>D176</f>
        <v>12</v>
      </c>
      <c r="E177" s="2">
        <f>VLOOKUP(B177,'Listado de precios'!$A$5:$C$184,3,0)</f>
        <v>2167</v>
      </c>
      <c r="F177" s="2">
        <f t="shared" si="19"/>
        <v>26004</v>
      </c>
    </row>
    <row r="178" spans="1:6" x14ac:dyDescent="0.2">
      <c r="A178" s="2">
        <f t="shared" si="18"/>
        <v>11.03</v>
      </c>
      <c r="B178" s="2" t="s">
        <v>150</v>
      </c>
      <c r="C178" s="2" t="s">
        <v>1</v>
      </c>
      <c r="D178" s="2">
        <v>3</v>
      </c>
      <c r="E178" s="2">
        <f>VLOOKUP(B178,'Listado de precios'!$A$5:$C$184,3,0)</f>
        <v>880</v>
      </c>
      <c r="F178" s="2">
        <f t="shared" si="19"/>
        <v>2640</v>
      </c>
    </row>
    <row r="179" spans="1:6" x14ac:dyDescent="0.2">
      <c r="A179" s="2">
        <f t="shared" si="18"/>
        <v>11.04</v>
      </c>
      <c r="B179" s="2" t="s">
        <v>131</v>
      </c>
      <c r="C179" s="2" t="s">
        <v>1</v>
      </c>
      <c r="D179" s="2">
        <f>D178</f>
        <v>3</v>
      </c>
      <c r="E179" s="2">
        <f>VLOOKUP(B179,'Listado de precios'!$A$5:$C$184,3,0)</f>
        <v>2167</v>
      </c>
      <c r="F179" s="2">
        <f t="shared" si="19"/>
        <v>6501</v>
      </c>
    </row>
    <row r="180" spans="1:6" x14ac:dyDescent="0.2">
      <c r="A180" s="2">
        <f t="shared" si="18"/>
        <v>11.049999999999999</v>
      </c>
      <c r="B180" s="2" t="s">
        <v>32</v>
      </c>
      <c r="C180" s="2" t="s">
        <v>2</v>
      </c>
      <c r="D180" s="2">
        <v>1</v>
      </c>
      <c r="E180" s="2">
        <f>VLOOKUP(B180,'Listado de precios'!$A$5:$C$184,3,0)</f>
        <v>31887.542999999998</v>
      </c>
      <c r="F180" s="2">
        <f t="shared" si="19"/>
        <v>31887.542999999998</v>
      </c>
    </row>
    <row r="181" spans="1:6" x14ac:dyDescent="0.2">
      <c r="A181" s="2">
        <f t="shared" si="18"/>
        <v>11.059999999999999</v>
      </c>
      <c r="B181" s="2" t="s">
        <v>61</v>
      </c>
      <c r="C181" s="2" t="s">
        <v>2</v>
      </c>
      <c r="D181" s="2">
        <v>1</v>
      </c>
      <c r="E181" s="2">
        <f>VLOOKUP(B181,'Listado de precios'!$A$5:$C$184,3,0)</f>
        <v>19260</v>
      </c>
      <c r="F181" s="2">
        <f t="shared" si="19"/>
        <v>19260</v>
      </c>
    </row>
    <row r="182" spans="1:6" x14ac:dyDescent="0.2">
      <c r="A182" s="2">
        <f t="shared" si="18"/>
        <v>11.069999999999999</v>
      </c>
      <c r="B182" s="2" t="s">
        <v>24</v>
      </c>
      <c r="C182" s="2" t="s">
        <v>1</v>
      </c>
      <c r="D182" s="2">
        <v>67</v>
      </c>
      <c r="E182" s="2">
        <f>VLOOKUP(B182,'Listado de precios'!$A$5:$C$184,3,0)</f>
        <v>1800</v>
      </c>
      <c r="F182" s="2">
        <f t="shared" si="19"/>
        <v>120600</v>
      </c>
    </row>
    <row r="183" spans="1:6" x14ac:dyDescent="0.2">
      <c r="A183" s="2">
        <f t="shared" si="18"/>
        <v>11.079999999999998</v>
      </c>
      <c r="B183" s="2" t="s">
        <v>166</v>
      </c>
      <c r="C183" s="2" t="s">
        <v>2</v>
      </c>
      <c r="D183" s="2">
        <f>D182</f>
        <v>67</v>
      </c>
      <c r="E183" s="2">
        <f>VLOOKUP(B183,'Listado de precios'!$A$5:$C$184,3,0)</f>
        <v>800</v>
      </c>
      <c r="F183" s="2">
        <f t="shared" si="19"/>
        <v>53600</v>
      </c>
    </row>
    <row r="184" spans="1:6" x14ac:dyDescent="0.2">
      <c r="A184" s="2">
        <f t="shared" si="18"/>
        <v>11.089999999999998</v>
      </c>
      <c r="B184" s="2" t="s">
        <v>70</v>
      </c>
      <c r="C184" s="2" t="s">
        <v>2</v>
      </c>
      <c r="D184" s="2">
        <v>1</v>
      </c>
      <c r="E184" s="2">
        <f>VLOOKUP(B184,'Listado de precios'!$A$5:$C$184,3,0)</f>
        <v>9200</v>
      </c>
      <c r="F184" s="2">
        <f t="shared" si="19"/>
        <v>9200</v>
      </c>
    </row>
    <row r="185" spans="1:6" x14ac:dyDescent="0.2">
      <c r="A185" s="2">
        <f t="shared" si="18"/>
        <v>11.099999999999998</v>
      </c>
      <c r="B185" s="2" t="s">
        <v>86</v>
      </c>
      <c r="C185" s="2" t="s">
        <v>1</v>
      </c>
      <c r="D185" s="2">
        <v>94</v>
      </c>
      <c r="E185" s="2">
        <f>VLOOKUP(B185,'Listado de precios'!$A$5:$C$184,3,0)</f>
        <v>1076.0159999999998</v>
      </c>
      <c r="F185" s="2">
        <f t="shared" si="19"/>
        <v>101145.50399999999</v>
      </c>
    </row>
    <row r="186" spans="1:6" x14ac:dyDescent="0.2">
      <c r="A186" s="2">
        <f t="shared" si="18"/>
        <v>11.109999999999998</v>
      </c>
      <c r="B186" s="2" t="s">
        <v>85</v>
      </c>
      <c r="C186" s="2" t="s">
        <v>2</v>
      </c>
      <c r="D186" s="2">
        <v>1</v>
      </c>
      <c r="E186" s="2">
        <f>VLOOKUP(B186,'Listado de precios'!$A$5:$C$184,3,0)</f>
        <v>2316.6666666666665</v>
      </c>
      <c r="F186" s="2">
        <f t="shared" si="19"/>
        <v>2316.6666666666665</v>
      </c>
    </row>
    <row r="187" spans="1:6" x14ac:dyDescent="0.2">
      <c r="A187" s="2">
        <f t="shared" si="18"/>
        <v>11.119999999999997</v>
      </c>
      <c r="B187" s="2" t="s">
        <v>41</v>
      </c>
      <c r="C187" s="2" t="s">
        <v>2</v>
      </c>
      <c r="D187" s="2">
        <v>2</v>
      </c>
      <c r="E187" s="2">
        <f>VLOOKUP(B187,'Listado de precios'!$A$5:$C$184,3,0)</f>
        <v>1100</v>
      </c>
      <c r="F187" s="2">
        <f t="shared" si="19"/>
        <v>2200</v>
      </c>
    </row>
    <row r="188" spans="1:6" x14ac:dyDescent="0.2">
      <c r="A188" s="2">
        <f t="shared" si="18"/>
        <v>11.129999999999997</v>
      </c>
      <c r="B188" s="2" t="s">
        <v>69</v>
      </c>
      <c r="C188" s="2" t="s">
        <v>2</v>
      </c>
      <c r="D188" s="2">
        <v>2</v>
      </c>
      <c r="E188" s="2">
        <f>VLOOKUP(B188,'Listado de precios'!$A$5:$C$184,3,0)</f>
        <v>4400</v>
      </c>
      <c r="F188" s="2">
        <f t="shared" si="19"/>
        <v>8800</v>
      </c>
    </row>
    <row r="189" spans="1:6" x14ac:dyDescent="0.2">
      <c r="A189" s="2">
        <f t="shared" si="18"/>
        <v>11.139999999999997</v>
      </c>
      <c r="B189" s="2" t="s">
        <v>62</v>
      </c>
      <c r="C189" s="2" t="s">
        <v>2</v>
      </c>
      <c r="D189" s="2">
        <f>D188</f>
        <v>2</v>
      </c>
      <c r="E189" s="2">
        <f>VLOOKUP(B189,'Listado de precios'!$A$5:$C$184,3,0)</f>
        <v>12840</v>
      </c>
      <c r="F189" s="2">
        <f t="shared" si="19"/>
        <v>25680</v>
      </c>
    </row>
    <row r="190" spans="1:6" x14ac:dyDescent="0.2">
      <c r="A190" s="2">
        <f t="shared" si="18"/>
        <v>11.149999999999997</v>
      </c>
      <c r="B190" s="2" t="s">
        <v>27</v>
      </c>
      <c r="C190" s="2" t="s">
        <v>1</v>
      </c>
      <c r="D190" s="2">
        <v>4</v>
      </c>
      <c r="E190" s="2">
        <f>VLOOKUP(B190,'Listado de precios'!$A$5:$C$184,3,0)</f>
        <v>1076.0159999999998</v>
      </c>
      <c r="F190" s="2">
        <f t="shared" si="19"/>
        <v>4304.0639999999994</v>
      </c>
    </row>
    <row r="191" spans="1:6" x14ac:dyDescent="0.2">
      <c r="A191" s="2">
        <f t="shared" si="18"/>
        <v>11.159999999999997</v>
      </c>
      <c r="B191" s="2" t="s">
        <v>71</v>
      </c>
      <c r="C191" s="2" t="s">
        <v>2</v>
      </c>
      <c r="D191" s="2">
        <v>1</v>
      </c>
      <c r="E191" s="2">
        <f>VLOOKUP(B191,'Listado de precios'!$A$5:$C$184,3,0)</f>
        <v>15000</v>
      </c>
      <c r="F191" s="2">
        <f t="shared" si="19"/>
        <v>15000</v>
      </c>
    </row>
    <row r="192" spans="1:6" x14ac:dyDescent="0.2">
      <c r="A192" s="2">
        <f t="shared" si="18"/>
        <v>11.169999999999996</v>
      </c>
      <c r="B192" s="2" t="s">
        <v>64</v>
      </c>
      <c r="C192" s="2" t="s">
        <v>2</v>
      </c>
      <c r="D192" s="2">
        <f>D191</f>
        <v>1</v>
      </c>
      <c r="E192" s="2">
        <f>VLOOKUP(B192,'Listado de precios'!$A$5:$C$184,3,0)</f>
        <v>12840</v>
      </c>
      <c r="F192" s="2">
        <f t="shared" si="19"/>
        <v>12840</v>
      </c>
    </row>
    <row r="193" spans="1:6" x14ac:dyDescent="0.2">
      <c r="A193" s="2">
        <f t="shared" si="18"/>
        <v>11.179999999999996</v>
      </c>
      <c r="B193" s="2" t="s">
        <v>28</v>
      </c>
      <c r="C193" s="2" t="s">
        <v>1</v>
      </c>
      <c r="D193" s="2">
        <v>4</v>
      </c>
      <c r="E193" s="2">
        <f>VLOOKUP(B193,'Listado de precios'!$A$5:$C$184,3,0)</f>
        <v>938.71194000000003</v>
      </c>
      <c r="F193" s="2">
        <f t="shared" si="19"/>
        <v>3754.8477600000001</v>
      </c>
    </row>
    <row r="194" spans="1:6" x14ac:dyDescent="0.2">
      <c r="A194" s="2">
        <f t="shared" si="18"/>
        <v>11.189999999999996</v>
      </c>
      <c r="B194" s="2" t="s">
        <v>42</v>
      </c>
      <c r="C194" s="2" t="s">
        <v>2</v>
      </c>
      <c r="D194" s="2">
        <v>2</v>
      </c>
      <c r="E194" s="2">
        <f>VLOOKUP(B194,'Listado de precios'!$A$5:$C$184,3,0)</f>
        <v>895.71749999999997</v>
      </c>
      <c r="F194" s="2">
        <f t="shared" si="19"/>
        <v>1791.4349999999999</v>
      </c>
    </row>
    <row r="195" spans="1:6" x14ac:dyDescent="0.2">
      <c r="A195" s="2">
        <f t="shared" si="18"/>
        <v>11.199999999999996</v>
      </c>
      <c r="B195" s="2" t="s">
        <v>177</v>
      </c>
      <c r="C195" s="2" t="s">
        <v>2</v>
      </c>
      <c r="D195" s="2">
        <v>2</v>
      </c>
      <c r="E195" s="2">
        <f>VLOOKUP(B195,'Listado de precios'!$A$5:$C$184,3,0)</f>
        <v>1550</v>
      </c>
      <c r="F195" s="2">
        <f t="shared" si="19"/>
        <v>3100</v>
      </c>
    </row>
    <row r="196" spans="1:6" x14ac:dyDescent="0.2">
      <c r="A196" s="2">
        <f t="shared" si="18"/>
        <v>11.209999999999996</v>
      </c>
      <c r="B196" s="2" t="s">
        <v>37</v>
      </c>
      <c r="C196" s="2" t="s">
        <v>38</v>
      </c>
      <c r="D196" s="2">
        <v>0.01</v>
      </c>
      <c r="E196" s="2">
        <f>VLOOKUP(B196,'Listado de precios'!$A$5:$C$184,3,0)</f>
        <v>56900</v>
      </c>
      <c r="F196" s="2">
        <f t="shared" si="19"/>
        <v>569</v>
      </c>
    </row>
    <row r="197" spans="1:6" x14ac:dyDescent="0.2">
      <c r="A197" s="2">
        <f t="shared" si="18"/>
        <v>11.219999999999995</v>
      </c>
      <c r="B197" s="2" t="s">
        <v>53</v>
      </c>
      <c r="C197" s="2" t="s">
        <v>2</v>
      </c>
      <c r="D197" s="2">
        <v>0.01</v>
      </c>
      <c r="E197" s="2">
        <f>VLOOKUP(B197,'Listado de precios'!$A$5:$C$184,3,0)</f>
        <v>27900</v>
      </c>
      <c r="F197" s="2">
        <f t="shared" si="19"/>
        <v>279</v>
      </c>
    </row>
    <row r="198" spans="1:6" x14ac:dyDescent="0.2">
      <c r="A198" s="2">
        <f t="shared" si="18"/>
        <v>11.229999999999995</v>
      </c>
      <c r="B198" s="2" t="s">
        <v>146</v>
      </c>
      <c r="C198" s="2" t="s">
        <v>2</v>
      </c>
      <c r="D198" s="2">
        <v>1</v>
      </c>
      <c r="E198" s="2">
        <f>VLOOKUP(B198,'Listado de precios'!$A$5:$C$184,3,0)</f>
        <v>10000</v>
      </c>
      <c r="F198" s="2">
        <f t="shared" si="19"/>
        <v>10000</v>
      </c>
    </row>
    <row r="199" spans="1:6" x14ac:dyDescent="0.2">
      <c r="A199" s="2">
        <f t="shared" si="18"/>
        <v>11.239999999999995</v>
      </c>
      <c r="B199" s="2" t="s">
        <v>147</v>
      </c>
      <c r="C199" s="2" t="s">
        <v>2</v>
      </c>
      <c r="D199" s="2">
        <v>1</v>
      </c>
      <c r="E199" s="2">
        <f>VLOOKUP(B199,'Listado de precios'!$A$5:$C$184,3,0)</f>
        <v>6000</v>
      </c>
      <c r="F199" s="2">
        <f t="shared" si="19"/>
        <v>6000</v>
      </c>
    </row>
    <row r="200" spans="1:6" x14ac:dyDescent="0.2">
      <c r="E200" s="2" t="s">
        <v>87</v>
      </c>
      <c r="F200" s="2">
        <f>SUM(F176:F199)</f>
        <v>482593.06042666669</v>
      </c>
    </row>
  </sheetData>
  <conditionalFormatting sqref="A1:XFD1048576">
    <cfRule type="notContainsBlanks" dxfId="23" priority="1">
      <formula>LEN(TRIM(A1))&gt;0</formula>
    </cfRule>
    <cfRule type="containsBlanks" dxfId="22" priority="2">
      <formula>LEN(TRIM(A1))=0</formula>
    </cfRule>
  </conditionalFormatting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97"/>
  <sheetViews>
    <sheetView zoomScale="60" zoomScaleNormal="60" workbookViewId="0">
      <selection activeCell="B1" sqref="A1:B3"/>
    </sheetView>
  </sheetViews>
  <sheetFormatPr baseColWidth="10" defaultColWidth="11.42578125" defaultRowHeight="12.75" x14ac:dyDescent="0.2"/>
  <cols>
    <col min="1" max="1" width="12.28515625" style="2" bestFit="1" customWidth="1"/>
    <col min="2" max="2" width="73.7109375" style="2" customWidth="1"/>
    <col min="3" max="3" width="8" style="2" customWidth="1"/>
    <col min="4" max="16384" width="11.42578125" style="2"/>
  </cols>
  <sheetData>
    <row r="4" spans="1:6" x14ac:dyDescent="0.2">
      <c r="A4" s="2" t="s">
        <v>3</v>
      </c>
      <c r="B4" s="2" t="s">
        <v>4</v>
      </c>
      <c r="C4" s="2" t="s">
        <v>5</v>
      </c>
      <c r="D4" s="2" t="s">
        <v>6</v>
      </c>
      <c r="E4" s="2" t="s">
        <v>8</v>
      </c>
      <c r="F4" s="2" t="s">
        <v>9</v>
      </c>
    </row>
    <row r="5" spans="1:6" x14ac:dyDescent="0.2">
      <c r="A5" s="2" t="s">
        <v>10</v>
      </c>
      <c r="B5" s="2" t="s">
        <v>111</v>
      </c>
    </row>
    <row r="6" spans="1:6" x14ac:dyDescent="0.2">
      <c r="A6" s="2">
        <v>1</v>
      </c>
      <c r="B6" s="2" t="s">
        <v>15</v>
      </c>
    </row>
    <row r="7" spans="1:6" x14ac:dyDescent="0.2">
      <c r="A7" s="2">
        <f t="shared" ref="A7:A16" si="0">A6+0.01</f>
        <v>1.01</v>
      </c>
      <c r="B7" s="2" t="s">
        <v>37</v>
      </c>
      <c r="C7" s="2" t="s">
        <v>38</v>
      </c>
      <c r="D7" s="2">
        <v>3.3900000000000002E-3</v>
      </c>
      <c r="E7" s="2">
        <f>VLOOKUP(B7,'Listado de precios'!$A$5:$C$184,3,0)</f>
        <v>56900</v>
      </c>
      <c r="F7" s="2">
        <f t="shared" ref="F7:F16" si="1">E7*D7</f>
        <v>192.89100000000002</v>
      </c>
    </row>
    <row r="8" spans="1:6" x14ac:dyDescent="0.2">
      <c r="A8" s="2">
        <f t="shared" si="0"/>
        <v>1.02</v>
      </c>
      <c r="B8" s="2" t="s">
        <v>53</v>
      </c>
      <c r="C8" s="2" t="s">
        <v>2</v>
      </c>
      <c r="D8" s="2">
        <v>0.01</v>
      </c>
      <c r="E8" s="2">
        <f>VLOOKUP(B8,'Listado de precios'!$A$5:$C$184,3,0)</f>
        <v>27900</v>
      </c>
      <c r="F8" s="2">
        <f t="shared" si="1"/>
        <v>279</v>
      </c>
    </row>
    <row r="9" spans="1:6" x14ac:dyDescent="0.2">
      <c r="A9" s="2">
        <f t="shared" si="0"/>
        <v>1.03</v>
      </c>
      <c r="B9" s="2" t="s">
        <v>150</v>
      </c>
      <c r="C9" s="2" t="s">
        <v>1</v>
      </c>
      <c r="D9" s="2">
        <v>7.5</v>
      </c>
      <c r="E9" s="2">
        <f>VLOOKUP(B9,'Listado de precios'!$A$5:$C$184,3,0)</f>
        <v>880</v>
      </c>
      <c r="F9" s="2">
        <f t="shared" si="1"/>
        <v>6600</v>
      </c>
    </row>
    <row r="10" spans="1:6" x14ac:dyDescent="0.2">
      <c r="A10" s="2">
        <f t="shared" si="0"/>
        <v>1.04</v>
      </c>
      <c r="B10" s="2" t="s">
        <v>131</v>
      </c>
      <c r="C10" s="2" t="s">
        <v>1</v>
      </c>
      <c r="D10" s="2">
        <f>D9</f>
        <v>7.5</v>
      </c>
      <c r="E10" s="2">
        <f>VLOOKUP(B10,'Listado de precios'!$A$5:$C$184,3,0)</f>
        <v>2167</v>
      </c>
      <c r="F10" s="2">
        <f t="shared" si="1"/>
        <v>16252.5</v>
      </c>
    </row>
    <row r="11" spans="1:6" x14ac:dyDescent="0.2">
      <c r="A11" s="2">
        <f t="shared" si="0"/>
        <v>1.05</v>
      </c>
      <c r="B11" s="2" t="s">
        <v>69</v>
      </c>
      <c r="C11" s="2" t="s">
        <v>2</v>
      </c>
      <c r="D11" s="2">
        <v>1</v>
      </c>
      <c r="E11" s="2">
        <f>VLOOKUP(B11,'Listado de precios'!$A$5:$C$184,3,0)</f>
        <v>4400</v>
      </c>
      <c r="F11" s="2">
        <f t="shared" si="1"/>
        <v>4400</v>
      </c>
    </row>
    <row r="12" spans="1:6" x14ac:dyDescent="0.2">
      <c r="A12" s="2">
        <f t="shared" si="0"/>
        <v>1.06</v>
      </c>
      <c r="B12" s="2" t="s">
        <v>177</v>
      </c>
      <c r="C12" s="2" t="s">
        <v>2</v>
      </c>
      <c r="D12" s="2">
        <v>1</v>
      </c>
      <c r="E12" s="2">
        <f>VLOOKUP(B12,'Listado de precios'!$A$5:$C$184,3,0)</f>
        <v>1550</v>
      </c>
      <c r="F12" s="2">
        <f t="shared" si="1"/>
        <v>1550</v>
      </c>
    </row>
    <row r="13" spans="1:6" x14ac:dyDescent="0.2">
      <c r="A13" s="2">
        <f t="shared" si="0"/>
        <v>1.07</v>
      </c>
      <c r="B13" s="2" t="s">
        <v>41</v>
      </c>
      <c r="C13" s="2" t="s">
        <v>2</v>
      </c>
      <c r="D13" s="2">
        <v>1</v>
      </c>
      <c r="E13" s="2">
        <f>VLOOKUP(B13,'Listado de precios'!$A$5:$C$184,3,0)</f>
        <v>1100</v>
      </c>
      <c r="F13" s="2">
        <f t="shared" si="1"/>
        <v>1100</v>
      </c>
    </row>
    <row r="14" spans="1:6" x14ac:dyDescent="0.2">
      <c r="A14" s="2">
        <f t="shared" si="0"/>
        <v>1.08</v>
      </c>
      <c r="B14" s="2" t="s">
        <v>22</v>
      </c>
      <c r="C14" s="2" t="s">
        <v>1</v>
      </c>
      <c r="D14" s="2">
        <v>7.5</v>
      </c>
      <c r="E14" s="2">
        <f>VLOOKUP(B14,'Listado de precios'!$A$5:$C$184,3,0)</f>
        <v>1076.0159999999998</v>
      </c>
      <c r="F14" s="2">
        <f t="shared" si="1"/>
        <v>8070.119999999999</v>
      </c>
    </row>
    <row r="15" spans="1:6" x14ac:dyDescent="0.2">
      <c r="A15" s="2">
        <f t="shared" si="0"/>
        <v>1.0900000000000001</v>
      </c>
      <c r="B15" s="2" t="s">
        <v>62</v>
      </c>
      <c r="C15" s="2" t="s">
        <v>2</v>
      </c>
      <c r="D15" s="2">
        <v>1</v>
      </c>
      <c r="E15" s="2">
        <f>VLOOKUP(B15,'Listado de precios'!$A$5:$C$184,3,0)</f>
        <v>12840</v>
      </c>
      <c r="F15" s="2">
        <f t="shared" si="1"/>
        <v>12840</v>
      </c>
    </row>
    <row r="16" spans="1:6" x14ac:dyDescent="0.2">
      <c r="A16" s="2">
        <f t="shared" si="0"/>
        <v>1.1000000000000001</v>
      </c>
      <c r="B16" s="2" t="s">
        <v>146</v>
      </c>
      <c r="C16" s="2" t="s">
        <v>2</v>
      </c>
      <c r="D16" s="2">
        <v>1</v>
      </c>
      <c r="E16" s="2">
        <f>VLOOKUP(B16,'Listado de precios'!$A$5:$C$184,3,0)</f>
        <v>10000</v>
      </c>
      <c r="F16" s="2">
        <f t="shared" si="1"/>
        <v>10000</v>
      </c>
    </row>
    <row r="17" spans="1:6" x14ac:dyDescent="0.2">
      <c r="E17" s="2" t="s">
        <v>87</v>
      </c>
      <c r="F17" s="2">
        <f>SUM(F7:F16)</f>
        <v>61284.510999999999</v>
      </c>
    </row>
    <row r="19" spans="1:6" x14ac:dyDescent="0.2">
      <c r="A19" s="2" t="s">
        <v>10</v>
      </c>
      <c r="B19" s="2" t="s">
        <v>114</v>
      </c>
    </row>
    <row r="20" spans="1:6" x14ac:dyDescent="0.2">
      <c r="A20" s="2">
        <v>2</v>
      </c>
      <c r="B20" s="2" t="s">
        <v>15</v>
      </c>
    </row>
    <row r="21" spans="1:6" x14ac:dyDescent="0.2">
      <c r="A21" s="2">
        <f t="shared" ref="A21:A30" si="2">A20+0.01</f>
        <v>2.0099999999999998</v>
      </c>
      <c r="B21" s="2" t="s">
        <v>37</v>
      </c>
      <c r="C21" s="2" t="s">
        <v>38</v>
      </c>
      <c r="D21" s="2">
        <v>3.3900000000000002E-3</v>
      </c>
      <c r="E21" s="2">
        <f>VLOOKUP(B21,'Listado de precios'!$A$5:$C$184,3,0)</f>
        <v>56900</v>
      </c>
      <c r="F21" s="2">
        <f t="shared" ref="F21:F29" si="3">D21*E21</f>
        <v>192.89100000000002</v>
      </c>
    </row>
    <row r="22" spans="1:6" x14ac:dyDescent="0.2">
      <c r="A22" s="2">
        <f t="shared" si="2"/>
        <v>2.0199999999999996</v>
      </c>
      <c r="B22" s="2" t="s">
        <v>53</v>
      </c>
      <c r="C22" s="2" t="s">
        <v>2</v>
      </c>
      <c r="D22" s="2">
        <v>0.01</v>
      </c>
      <c r="E22" s="2">
        <f>VLOOKUP(B22,'Listado de precios'!$A$5:$C$184,3,0)</f>
        <v>27900</v>
      </c>
      <c r="F22" s="2">
        <f t="shared" si="3"/>
        <v>279</v>
      </c>
    </row>
    <row r="23" spans="1:6" x14ac:dyDescent="0.2">
      <c r="A23" s="2">
        <f t="shared" si="2"/>
        <v>2.0299999999999994</v>
      </c>
      <c r="B23" s="2" t="s">
        <v>150</v>
      </c>
      <c r="C23" s="2" t="s">
        <v>1</v>
      </c>
      <c r="D23" s="2">
        <v>7.5</v>
      </c>
      <c r="E23" s="2">
        <f>VLOOKUP(B23,'Listado de precios'!$A$5:$C$184,3,0)</f>
        <v>880</v>
      </c>
      <c r="F23" s="2">
        <f t="shared" si="3"/>
        <v>6600</v>
      </c>
    </row>
    <row r="24" spans="1:6" x14ac:dyDescent="0.2">
      <c r="A24" s="2">
        <f t="shared" si="2"/>
        <v>2.0399999999999991</v>
      </c>
      <c r="B24" s="2" t="s">
        <v>131</v>
      </c>
      <c r="C24" s="2" t="s">
        <v>1</v>
      </c>
      <c r="D24" s="2">
        <f>D23</f>
        <v>7.5</v>
      </c>
      <c r="E24" s="2">
        <f>VLOOKUP(B24,'Listado de precios'!$A$5:$C$184,3,0)</f>
        <v>2167</v>
      </c>
      <c r="F24" s="2">
        <f t="shared" si="3"/>
        <v>16252.5</v>
      </c>
    </row>
    <row r="25" spans="1:6" x14ac:dyDescent="0.2">
      <c r="A25" s="2">
        <f t="shared" si="2"/>
        <v>2.0499999999999989</v>
      </c>
      <c r="B25" s="2" t="s">
        <v>71</v>
      </c>
      <c r="C25" s="2" t="s">
        <v>2</v>
      </c>
      <c r="D25" s="2">
        <v>1</v>
      </c>
      <c r="E25" s="2">
        <f>VLOOKUP(B25,'Listado de precios'!$A$5:$C$184,3,0)</f>
        <v>15000</v>
      </c>
      <c r="F25" s="2">
        <f t="shared" si="3"/>
        <v>15000</v>
      </c>
    </row>
    <row r="26" spans="1:6" x14ac:dyDescent="0.2">
      <c r="A26" s="2">
        <f t="shared" si="2"/>
        <v>2.0599999999999987</v>
      </c>
      <c r="B26" s="2" t="s">
        <v>177</v>
      </c>
      <c r="C26" s="2" t="s">
        <v>2</v>
      </c>
      <c r="D26" s="2">
        <v>1</v>
      </c>
      <c r="E26" s="2">
        <f>VLOOKUP(B26,'Listado de precios'!$A$5:$C$184,3,0)</f>
        <v>1550</v>
      </c>
      <c r="F26" s="2">
        <f t="shared" si="3"/>
        <v>1550</v>
      </c>
    </row>
    <row r="27" spans="1:6" x14ac:dyDescent="0.2">
      <c r="A27" s="2">
        <f t="shared" si="2"/>
        <v>2.0699999999999985</v>
      </c>
      <c r="B27" s="2" t="s">
        <v>28</v>
      </c>
      <c r="C27" s="2" t="s">
        <v>1</v>
      </c>
      <c r="D27" s="2">
        <v>15</v>
      </c>
      <c r="E27" s="2">
        <f>VLOOKUP(B27,'Listado de precios'!$A$5:$C$184,3,0)</f>
        <v>938.71194000000003</v>
      </c>
      <c r="F27" s="2">
        <f t="shared" si="3"/>
        <v>14080.679100000001</v>
      </c>
    </row>
    <row r="28" spans="1:6" x14ac:dyDescent="0.2">
      <c r="A28" s="2">
        <f t="shared" si="2"/>
        <v>2.0799999999999983</v>
      </c>
      <c r="B28" s="2" t="s">
        <v>42</v>
      </c>
      <c r="C28" s="2" t="s">
        <v>2</v>
      </c>
      <c r="D28" s="2">
        <v>2</v>
      </c>
      <c r="E28" s="2">
        <f>VLOOKUP(B28,'Listado de precios'!$A$5:$C$184,3,0)</f>
        <v>895.71749999999997</v>
      </c>
      <c r="F28" s="2">
        <f t="shared" si="3"/>
        <v>1791.4349999999999</v>
      </c>
    </row>
    <row r="29" spans="1:6" x14ac:dyDescent="0.2">
      <c r="A29" s="2">
        <f t="shared" si="2"/>
        <v>2.0899999999999981</v>
      </c>
      <c r="B29" s="2" t="s">
        <v>64</v>
      </c>
      <c r="C29" s="2" t="s">
        <v>2</v>
      </c>
      <c r="D29" s="2">
        <v>1</v>
      </c>
      <c r="E29" s="2">
        <f>VLOOKUP(B29,'Listado de precios'!$A$5:$C$184,3,0)</f>
        <v>12840</v>
      </c>
      <c r="F29" s="2">
        <f t="shared" si="3"/>
        <v>12840</v>
      </c>
    </row>
    <row r="30" spans="1:6" x14ac:dyDescent="0.2">
      <c r="A30" s="2">
        <f t="shared" si="2"/>
        <v>2.0999999999999979</v>
      </c>
      <c r="B30" s="2" t="s">
        <v>147</v>
      </c>
      <c r="C30" s="2" t="s">
        <v>2</v>
      </c>
      <c r="D30" s="2">
        <v>1</v>
      </c>
      <c r="E30" s="2">
        <f>VLOOKUP(B30,'Listado de precios'!$A$5:$C$184,3,0)</f>
        <v>6000</v>
      </c>
      <c r="F30" s="2">
        <f>E30*D30</f>
        <v>6000</v>
      </c>
    </row>
    <row r="31" spans="1:6" x14ac:dyDescent="0.2">
      <c r="E31" s="2" t="s">
        <v>87</v>
      </c>
      <c r="F31" s="2">
        <f>SUM(F21:F30)</f>
        <v>74586.505100000009</v>
      </c>
    </row>
    <row r="33" spans="1:6" x14ac:dyDescent="0.2">
      <c r="A33" s="2" t="s">
        <v>10</v>
      </c>
      <c r="B33" s="2" t="s">
        <v>104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 t="shared" ref="A35:A41" si="4"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 t="shared" ref="F35:F41" si="5">D35*E35</f>
        <v>192.89100000000002</v>
      </c>
    </row>
    <row r="36" spans="1:6" x14ac:dyDescent="0.2">
      <c r="A36" s="2">
        <f t="shared" si="4"/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5"/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8</v>
      </c>
      <c r="E37" s="2">
        <f>VLOOKUP(B37,'Listado de precios'!$A$5:$C$184,3,0)</f>
        <v>880</v>
      </c>
      <c r="F37" s="2">
        <f t="shared" si="5"/>
        <v>7040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f>D37</f>
        <v>8</v>
      </c>
      <c r="E38" s="2">
        <f>VLOOKUP(B38,'Listado de precios'!$A$5:$C$184,3,0)</f>
        <v>2167</v>
      </c>
      <c r="F38" s="2">
        <f t="shared" si="5"/>
        <v>17336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177</v>
      </c>
      <c r="C40" s="2" t="s">
        <v>2</v>
      </c>
      <c r="D40" s="2">
        <v>1</v>
      </c>
      <c r="E40" s="2">
        <f>VLOOKUP(B40,'Listado de precios'!$A$5:$C$184,3,0)</f>
        <v>1550</v>
      </c>
      <c r="F40" s="2">
        <f t="shared" si="5"/>
        <v>1550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40227.891000000003</v>
      </c>
    </row>
    <row r="44" spans="1:6" x14ac:dyDescent="0.2">
      <c r="A44" s="2" t="s">
        <v>10</v>
      </c>
      <c r="B44" s="2" t="s">
        <v>105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f t="shared" ref="A46:A54" si="6">A45+0.01</f>
        <v>4.01</v>
      </c>
      <c r="B46" s="2" t="s">
        <v>32</v>
      </c>
      <c r="C46" s="2" t="s">
        <v>2</v>
      </c>
      <c r="D46" s="2">
        <v>1</v>
      </c>
      <c r="E46" s="2">
        <f>VLOOKUP(B46,'Listado de precios'!$A$5:$C$184,3,0)</f>
        <v>31887.542999999998</v>
      </c>
      <c r="F46" s="2">
        <f t="shared" ref="F46:F54" si="7">D46*E46</f>
        <v>31887.542999999998</v>
      </c>
    </row>
    <row r="47" spans="1:6" x14ac:dyDescent="0.2">
      <c r="A47" s="2">
        <f t="shared" si="6"/>
        <v>4.0199999999999996</v>
      </c>
      <c r="B47" s="2" t="s">
        <v>79</v>
      </c>
      <c r="C47" s="2" t="s">
        <v>1</v>
      </c>
      <c r="D47" s="2">
        <v>6</v>
      </c>
      <c r="E47" s="2">
        <f>VLOOKUP(B47,'Listado de precios'!$A$5:$C$184,3,0)</f>
        <v>4659</v>
      </c>
      <c r="F47" s="2">
        <f t="shared" si="7"/>
        <v>27954</v>
      </c>
    </row>
    <row r="48" spans="1:6" x14ac:dyDescent="0.2">
      <c r="A48" s="2">
        <f t="shared" si="6"/>
        <v>4.0299999999999994</v>
      </c>
      <c r="B48" s="2" t="s">
        <v>52</v>
      </c>
      <c r="C48" s="2" t="s">
        <v>2</v>
      </c>
      <c r="D48" s="2">
        <v>6</v>
      </c>
      <c r="E48" s="2">
        <f>VLOOKUP(B48,'Listado de precios'!$A$5:$C$184,3,0)</f>
        <v>165</v>
      </c>
      <c r="F48" s="2">
        <f t="shared" si="7"/>
        <v>990</v>
      </c>
    </row>
    <row r="49" spans="1:6" x14ac:dyDescent="0.2">
      <c r="A49" s="2">
        <f t="shared" si="6"/>
        <v>4.0399999999999991</v>
      </c>
      <c r="B49" s="2" t="s">
        <v>129</v>
      </c>
      <c r="C49" s="2" t="s">
        <v>1</v>
      </c>
      <c r="D49" s="2">
        <f>D47</f>
        <v>6</v>
      </c>
      <c r="E49" s="2">
        <f>VLOOKUP(B49,'Listado de precios'!$A$5:$C$184,3,0)</f>
        <v>2167</v>
      </c>
      <c r="F49" s="2">
        <f t="shared" si="7"/>
        <v>13002</v>
      </c>
    </row>
    <row r="50" spans="1:6" x14ac:dyDescent="0.2">
      <c r="A50" s="2">
        <f t="shared" si="6"/>
        <v>4.0499999999999989</v>
      </c>
      <c r="B50" s="2" t="s">
        <v>0</v>
      </c>
      <c r="C50" s="2" t="s">
        <v>1</v>
      </c>
      <c r="D50" s="2">
        <f>2.6</f>
        <v>2.6</v>
      </c>
      <c r="E50" s="2">
        <f>VLOOKUP(B50,'Listado de precios'!$A$5:$C$184,3,0)</f>
        <v>600</v>
      </c>
      <c r="F50" s="2">
        <f t="shared" si="7"/>
        <v>1560</v>
      </c>
    </row>
    <row r="51" spans="1:6" x14ac:dyDescent="0.2">
      <c r="A51" s="2">
        <f t="shared" si="6"/>
        <v>4.0599999999999987</v>
      </c>
      <c r="B51" s="2" t="s">
        <v>61</v>
      </c>
      <c r="C51" s="2" t="s">
        <v>2</v>
      </c>
      <c r="D51" s="2">
        <v>1</v>
      </c>
      <c r="E51" s="2">
        <f>VLOOKUP(B51,'Listado de precios'!$A$5:$C$184,3,0)</f>
        <v>19260</v>
      </c>
      <c r="F51" s="2">
        <f t="shared" si="7"/>
        <v>19260</v>
      </c>
    </row>
    <row r="52" spans="1:6" x14ac:dyDescent="0.2">
      <c r="A52" s="2">
        <f t="shared" si="6"/>
        <v>4.0699999999999985</v>
      </c>
      <c r="B52" s="2" t="s">
        <v>44</v>
      </c>
      <c r="C52" s="2" t="s">
        <v>2</v>
      </c>
      <c r="D52" s="2">
        <v>1</v>
      </c>
      <c r="E52" s="2">
        <f>VLOOKUP(B52,'Listado de precios'!$A$5:$C$184,3,0)</f>
        <v>8455.5731999999989</v>
      </c>
      <c r="F52" s="2">
        <f t="shared" si="7"/>
        <v>8455.5731999999989</v>
      </c>
    </row>
    <row r="53" spans="1:6" x14ac:dyDescent="0.2">
      <c r="A53" s="2">
        <f t="shared" si="6"/>
        <v>4.0799999999999983</v>
      </c>
      <c r="B53" s="2" t="s">
        <v>41</v>
      </c>
      <c r="C53" s="2" t="s">
        <v>2</v>
      </c>
      <c r="D53" s="2">
        <v>5</v>
      </c>
      <c r="E53" s="2">
        <f>VLOOKUP(B53,'Listado de precios'!$A$5:$C$184,3,0)</f>
        <v>1100</v>
      </c>
      <c r="F53" s="2">
        <f t="shared" si="7"/>
        <v>5500</v>
      </c>
    </row>
    <row r="54" spans="1:6" x14ac:dyDescent="0.2">
      <c r="A54" s="2">
        <f t="shared" si="6"/>
        <v>4.0899999999999981</v>
      </c>
      <c r="B54" s="2" t="s">
        <v>70</v>
      </c>
      <c r="C54" s="2" t="s">
        <v>2</v>
      </c>
      <c r="D54" s="2">
        <v>1</v>
      </c>
      <c r="E54" s="2">
        <f>VLOOKUP(B54,'Listado de precios'!$A$5:$C$184,3,0)</f>
        <v>9200</v>
      </c>
      <c r="F54" s="2">
        <f t="shared" si="7"/>
        <v>9200</v>
      </c>
    </row>
    <row r="55" spans="1:6" x14ac:dyDescent="0.2">
      <c r="E55" s="2" t="s">
        <v>87</v>
      </c>
      <c r="F55" s="2">
        <f>SUM(F46:F54)</f>
        <v>117809.1162</v>
      </c>
    </row>
    <row r="57" spans="1:6" x14ac:dyDescent="0.2">
      <c r="A57" s="2" t="s">
        <v>10</v>
      </c>
      <c r="B57" s="2" t="s">
        <v>106</v>
      </c>
    </row>
    <row r="58" spans="1:6" x14ac:dyDescent="0.2">
      <c r="A58" s="2">
        <v>5</v>
      </c>
      <c r="B58" s="2" t="s">
        <v>15</v>
      </c>
    </row>
    <row r="59" spans="1:6" x14ac:dyDescent="0.2">
      <c r="A59" s="2">
        <f t="shared" ref="A59:A70" si="8">A58+0.01</f>
        <v>5.01</v>
      </c>
      <c r="B59" s="2" t="s">
        <v>48</v>
      </c>
      <c r="C59" s="2" t="s">
        <v>2</v>
      </c>
      <c r="D59" s="2">
        <v>1</v>
      </c>
      <c r="E59" s="2">
        <f>VLOOKUP(B59,'Listado de precios'!$A$5:$C$184,3,0)</f>
        <v>710655</v>
      </c>
      <c r="F59" s="2">
        <f t="shared" ref="F59:F68" si="9">E59*D59</f>
        <v>710655</v>
      </c>
    </row>
    <row r="60" spans="1:6" x14ac:dyDescent="0.2">
      <c r="A60" s="2">
        <f t="shared" si="8"/>
        <v>5.0199999999999996</v>
      </c>
      <c r="B60" s="2" t="s">
        <v>149</v>
      </c>
      <c r="C60" s="2" t="s">
        <v>2</v>
      </c>
      <c r="D60" s="2">
        <v>1</v>
      </c>
      <c r="E60" s="2">
        <f>VLOOKUP(B60,'Listado de precios'!$A$5:$C$184,3,0)</f>
        <v>8560</v>
      </c>
      <c r="F60" s="2">
        <f t="shared" si="9"/>
        <v>8560</v>
      </c>
    </row>
    <row r="61" spans="1:6" x14ac:dyDescent="0.2">
      <c r="A61" s="2">
        <f t="shared" si="8"/>
        <v>5.0299999999999994</v>
      </c>
      <c r="B61" s="2" t="s">
        <v>77</v>
      </c>
      <c r="C61" s="2" t="s">
        <v>1</v>
      </c>
      <c r="D61" s="2">
        <v>24</v>
      </c>
      <c r="E61" s="2">
        <f>VLOOKUP(B61,'Listado de precios'!$A$5:$C$184,3,0)</f>
        <v>9946</v>
      </c>
      <c r="F61" s="2">
        <f t="shared" si="9"/>
        <v>238704</v>
      </c>
    </row>
    <row r="62" spans="1:6" x14ac:dyDescent="0.2">
      <c r="A62" s="2">
        <f t="shared" si="8"/>
        <v>5.0399999999999991</v>
      </c>
      <c r="B62" s="2" t="s">
        <v>0</v>
      </c>
      <c r="C62" s="2" t="s">
        <v>2</v>
      </c>
      <c r="D62" s="2">
        <v>13</v>
      </c>
      <c r="E62" s="2">
        <f>VLOOKUP(B62,'Listado de precios'!$A$5:$C$184,3,0)</f>
        <v>600</v>
      </c>
      <c r="F62" s="2">
        <f t="shared" si="9"/>
        <v>7800</v>
      </c>
    </row>
    <row r="63" spans="1:6" x14ac:dyDescent="0.2">
      <c r="A63" s="2">
        <f t="shared" si="8"/>
        <v>5.0499999999999989</v>
      </c>
      <c r="B63" s="2" t="s">
        <v>50</v>
      </c>
      <c r="C63" s="2" t="s">
        <v>2</v>
      </c>
      <c r="D63" s="2">
        <v>24</v>
      </c>
      <c r="E63" s="2">
        <f>VLOOKUP(B63,'Listado de precios'!$A$5:$C$184,3,0)</f>
        <v>560</v>
      </c>
      <c r="F63" s="2">
        <f t="shared" si="9"/>
        <v>13440</v>
      </c>
    </row>
    <row r="64" spans="1:6" x14ac:dyDescent="0.2">
      <c r="A64" s="2">
        <f t="shared" si="8"/>
        <v>5.0599999999999987</v>
      </c>
      <c r="B64" s="2" t="s">
        <v>127</v>
      </c>
      <c r="C64" s="2" t="s">
        <v>1</v>
      </c>
      <c r="D64" s="2">
        <f>D61</f>
        <v>24</v>
      </c>
      <c r="E64" s="2">
        <f>VLOOKUP(B64,'Listado de precios'!$A$5:$C$184,3,0)</f>
        <v>4333</v>
      </c>
      <c r="F64" s="2">
        <f t="shared" si="9"/>
        <v>103992</v>
      </c>
    </row>
    <row r="65" spans="1:6" x14ac:dyDescent="0.2">
      <c r="A65" s="2">
        <f t="shared" si="8"/>
        <v>5.0699999999999985</v>
      </c>
      <c r="B65" s="2" t="s">
        <v>30</v>
      </c>
      <c r="C65" s="2" t="s">
        <v>2</v>
      </c>
      <c r="D65" s="2">
        <v>4</v>
      </c>
      <c r="E65" s="2">
        <f>VLOOKUP(B65,'Listado de precios'!$A$5:$C$184,3,0)</f>
        <v>86580</v>
      </c>
      <c r="F65" s="2">
        <f t="shared" si="9"/>
        <v>346320</v>
      </c>
    </row>
    <row r="66" spans="1:6" x14ac:dyDescent="0.2">
      <c r="A66" s="2">
        <f t="shared" si="8"/>
        <v>5.0799999999999983</v>
      </c>
      <c r="B66" s="2" t="s">
        <v>54</v>
      </c>
      <c r="C66" s="2" t="s">
        <v>2</v>
      </c>
      <c r="D66" s="2">
        <f>D65</f>
        <v>4</v>
      </c>
      <c r="E66" s="2">
        <f>VLOOKUP(B66,'Listado de precios'!$A$5:$C$184,3,0)</f>
        <v>8560</v>
      </c>
      <c r="F66" s="2">
        <f t="shared" si="9"/>
        <v>34240</v>
      </c>
    </row>
    <row r="67" spans="1:6" x14ac:dyDescent="0.2">
      <c r="A67" s="2">
        <f t="shared" si="8"/>
        <v>5.0899999999999981</v>
      </c>
      <c r="B67" s="2" t="s">
        <v>22</v>
      </c>
      <c r="C67" s="2" t="s">
        <v>1</v>
      </c>
      <c r="D67" s="2">
        <v>160</v>
      </c>
      <c r="E67" s="2">
        <f>VLOOKUP(B67,'Listado de precios'!$A$5:$C$184,3,0)</f>
        <v>1076.0159999999998</v>
      </c>
      <c r="F67" s="2">
        <f t="shared" si="9"/>
        <v>172162.55999999997</v>
      </c>
    </row>
    <row r="68" spans="1:6" x14ac:dyDescent="0.2">
      <c r="A68" s="2">
        <f t="shared" si="8"/>
        <v>5.0999999999999979</v>
      </c>
      <c r="B68" s="2" t="s">
        <v>41</v>
      </c>
      <c r="C68" s="2" t="s">
        <v>205</v>
      </c>
      <c r="D68" s="2">
        <v>13</v>
      </c>
      <c r="E68" s="2">
        <f>VLOOKUP(B68,'Listado de precios'!$A$5:$C$184,3,0)</f>
        <v>1100</v>
      </c>
      <c r="F68" s="2">
        <f t="shared" si="9"/>
        <v>14300</v>
      </c>
    </row>
    <row r="69" spans="1:6" x14ac:dyDescent="0.2">
      <c r="A69" s="2">
        <f t="shared" si="8"/>
        <v>5.1099999999999977</v>
      </c>
      <c r="B69" s="2" t="s">
        <v>68</v>
      </c>
      <c r="C69" s="2" t="s">
        <v>2</v>
      </c>
      <c r="D69" s="2">
        <v>1</v>
      </c>
      <c r="E69" s="2">
        <f>VLOOKUP(B69,'Listado de precios'!$A$5:$C$184,3,0)</f>
        <v>18000</v>
      </c>
      <c r="F69" s="2">
        <f>D69*E69</f>
        <v>18000</v>
      </c>
    </row>
    <row r="70" spans="1:6" x14ac:dyDescent="0.2">
      <c r="A70" s="2">
        <f t="shared" si="8"/>
        <v>5.1199999999999974</v>
      </c>
      <c r="B70" s="2" t="s">
        <v>24</v>
      </c>
      <c r="C70" s="2" t="s">
        <v>1</v>
      </c>
      <c r="D70" s="2">
        <v>80</v>
      </c>
      <c r="E70" s="2">
        <f>VLOOKUP(B70,'Listado de precios'!$A$5:$C$184,3,0)</f>
        <v>1800</v>
      </c>
      <c r="F70" s="2">
        <f>D70*E70</f>
        <v>144000</v>
      </c>
    </row>
    <row r="71" spans="1:6" x14ac:dyDescent="0.2">
      <c r="E71" s="2" t="s">
        <v>87</v>
      </c>
      <c r="F71" s="2">
        <f>SUM(F59:F70)</f>
        <v>1812173.56</v>
      </c>
    </row>
    <row r="73" spans="1:6" x14ac:dyDescent="0.2">
      <c r="A73" s="2" t="s">
        <v>10</v>
      </c>
      <c r="B73" s="2" t="s">
        <v>107</v>
      </c>
    </row>
    <row r="74" spans="1:6" x14ac:dyDescent="0.2">
      <c r="A74" s="2">
        <v>6</v>
      </c>
      <c r="B74" s="2" t="s">
        <v>15</v>
      </c>
    </row>
    <row r="75" spans="1:6" x14ac:dyDescent="0.2">
      <c r="A75" s="2">
        <f t="shared" ref="A75:A92" si="10">A74+0.01</f>
        <v>6.01</v>
      </c>
      <c r="B75" s="2" t="s">
        <v>49</v>
      </c>
      <c r="C75" s="2" t="s">
        <v>2</v>
      </c>
      <c r="D75" s="2">
        <v>3</v>
      </c>
      <c r="E75" s="2">
        <f>VLOOKUP(B75,'Listado de precios'!$A$5:$C$184,3,0)</f>
        <v>147889</v>
      </c>
      <c r="F75" s="2">
        <f t="shared" ref="F75:F92" si="11">D75*E75</f>
        <v>443667</v>
      </c>
    </row>
    <row r="76" spans="1:6" x14ac:dyDescent="0.2">
      <c r="A76" s="2">
        <f t="shared" si="10"/>
        <v>6.02</v>
      </c>
      <c r="B76" s="2" t="s">
        <v>59</v>
      </c>
      <c r="C76" s="2" t="s">
        <v>2</v>
      </c>
      <c r="D76" s="2">
        <f>D75</f>
        <v>3</v>
      </c>
      <c r="E76" s="2">
        <f>VLOOKUP(B76,'Listado de precios'!$A$5:$C$184,3,0)</f>
        <v>8560</v>
      </c>
      <c r="F76" s="2">
        <f t="shared" si="11"/>
        <v>25680</v>
      </c>
    </row>
    <row r="77" spans="1:6" x14ac:dyDescent="0.2">
      <c r="A77" s="2">
        <f t="shared" si="10"/>
        <v>6.0299999999999994</v>
      </c>
      <c r="B77" s="2" t="s">
        <v>158</v>
      </c>
      <c r="C77" s="2" t="s">
        <v>2</v>
      </c>
      <c r="D77" s="2">
        <f>D75</f>
        <v>3</v>
      </c>
      <c r="E77" s="2">
        <f>VLOOKUP(B77,'Listado de precios'!$A$5:$C$184,3,0)</f>
        <v>760000</v>
      </c>
      <c r="F77" s="2">
        <f t="shared" si="11"/>
        <v>2280000</v>
      </c>
    </row>
    <row r="78" spans="1:6" x14ac:dyDescent="0.2">
      <c r="A78" s="2">
        <f t="shared" si="10"/>
        <v>6.0399999999999991</v>
      </c>
      <c r="B78" s="2" t="s">
        <v>78</v>
      </c>
      <c r="C78" s="2" t="s">
        <v>1</v>
      </c>
      <c r="D78" s="2">
        <v>210</v>
      </c>
      <c r="E78" s="2">
        <f>VLOOKUP(B78,'Listado de precios'!$A$5:$C$184,3,0)</f>
        <v>14675</v>
      </c>
      <c r="F78" s="2">
        <f t="shared" si="11"/>
        <v>3081750</v>
      </c>
    </row>
    <row r="79" spans="1:6" x14ac:dyDescent="0.2">
      <c r="A79" s="2">
        <f t="shared" si="10"/>
        <v>6.0499999999999989</v>
      </c>
      <c r="B79" s="2" t="s">
        <v>51</v>
      </c>
      <c r="C79" s="2" t="s">
        <v>2</v>
      </c>
      <c r="D79" s="2">
        <f>D78</f>
        <v>210</v>
      </c>
      <c r="E79" s="2">
        <f>VLOOKUP(B79,'Listado de precios'!$A$5:$C$184,3,0)</f>
        <v>910</v>
      </c>
      <c r="F79" s="2">
        <f t="shared" si="11"/>
        <v>191100</v>
      </c>
    </row>
    <row r="80" spans="1:6" x14ac:dyDescent="0.2">
      <c r="A80" s="2">
        <f t="shared" si="10"/>
        <v>6.0599999999999987</v>
      </c>
      <c r="B80" s="2" t="s">
        <v>128</v>
      </c>
      <c r="C80" s="2" t="s">
        <v>1</v>
      </c>
      <c r="D80" s="2">
        <f>D78</f>
        <v>210</v>
      </c>
      <c r="E80" s="2">
        <f>VLOOKUP(B80,'Listado de precios'!$A$5:$C$184,3,0)</f>
        <v>6500</v>
      </c>
      <c r="F80" s="2">
        <f t="shared" si="11"/>
        <v>1365000</v>
      </c>
    </row>
    <row r="81" spans="1:6" x14ac:dyDescent="0.2">
      <c r="A81" s="2">
        <f t="shared" si="10"/>
        <v>6.0699999999999985</v>
      </c>
      <c r="B81" s="2" t="s">
        <v>0</v>
      </c>
      <c r="C81" s="2" t="s">
        <v>1</v>
      </c>
      <c r="D81" s="2">
        <v>40</v>
      </c>
      <c r="E81" s="2">
        <f>VLOOKUP(B81,'Listado de precios'!$A$5:$C$184,3,0)</f>
        <v>600</v>
      </c>
      <c r="F81" s="2">
        <f t="shared" si="11"/>
        <v>24000</v>
      </c>
    </row>
    <row r="82" spans="1:6" x14ac:dyDescent="0.2">
      <c r="A82" s="2">
        <f t="shared" si="10"/>
        <v>6.0799999999999983</v>
      </c>
      <c r="B82" s="2" t="s">
        <v>21</v>
      </c>
      <c r="C82" s="2" t="s">
        <v>1</v>
      </c>
      <c r="D82" s="2">
        <v>43</v>
      </c>
      <c r="E82" s="2">
        <f>VLOOKUP(B82,'Listado de precios'!$A$5:$C$184,3,0)</f>
        <v>2736.42</v>
      </c>
      <c r="F82" s="2">
        <f t="shared" si="11"/>
        <v>117666.06</v>
      </c>
    </row>
    <row r="83" spans="1:6" x14ac:dyDescent="0.2">
      <c r="A83" s="2">
        <f t="shared" si="10"/>
        <v>6.0899999999999981</v>
      </c>
      <c r="B83" s="2" t="s">
        <v>27</v>
      </c>
      <c r="C83" s="2" t="s">
        <v>1</v>
      </c>
      <c r="D83" s="2">
        <v>168</v>
      </c>
      <c r="E83" s="2">
        <f>VLOOKUP(B83,'Listado de precios'!$A$5:$C$184,3,0)</f>
        <v>1076.0159999999998</v>
      </c>
      <c r="F83" s="2">
        <f t="shared" si="11"/>
        <v>180770.68799999997</v>
      </c>
    </row>
    <row r="84" spans="1:6" x14ac:dyDescent="0.2">
      <c r="A84" s="2">
        <f t="shared" si="10"/>
        <v>6.0999999999999979</v>
      </c>
      <c r="B84" s="2" t="s">
        <v>46</v>
      </c>
      <c r="C84" s="2" t="s">
        <v>2</v>
      </c>
      <c r="D84" s="2">
        <v>15</v>
      </c>
      <c r="E84" s="2">
        <f>VLOOKUP(B84,'Listado de precios'!$A$5:$C$184,3,0)</f>
        <v>22464.5949</v>
      </c>
      <c r="F84" s="2">
        <f t="shared" si="11"/>
        <v>336968.92349999998</v>
      </c>
    </row>
    <row r="85" spans="1:6" x14ac:dyDescent="0.2">
      <c r="A85" s="2">
        <f t="shared" si="10"/>
        <v>6.1099999999999977</v>
      </c>
      <c r="B85" s="2" t="s">
        <v>44</v>
      </c>
      <c r="C85" s="2" t="s">
        <v>2</v>
      </c>
      <c r="D85" s="2">
        <v>7</v>
      </c>
      <c r="E85" s="2">
        <f>VLOOKUP(B85,'Listado de precios'!$A$5:$C$184,3,0)</f>
        <v>8455.5731999999989</v>
      </c>
      <c r="F85" s="2">
        <f t="shared" si="11"/>
        <v>59189.012399999992</v>
      </c>
    </row>
    <row r="86" spans="1:6" x14ac:dyDescent="0.2">
      <c r="A86" s="2">
        <f t="shared" si="10"/>
        <v>6.1199999999999974</v>
      </c>
      <c r="B86" s="2" t="s">
        <v>26</v>
      </c>
      <c r="C86" s="2" t="s">
        <v>1</v>
      </c>
      <c r="D86" s="2">
        <v>170</v>
      </c>
      <c r="E86" s="2">
        <f>VLOOKUP(B86,'Listado de precios'!$A$5:$C$184,3,0)</f>
        <v>45990.6</v>
      </c>
      <c r="F86" s="2">
        <f t="shared" si="11"/>
        <v>7818402</v>
      </c>
    </row>
    <row r="87" spans="1:6" x14ac:dyDescent="0.2">
      <c r="A87" s="2">
        <f t="shared" si="10"/>
        <v>6.1299999999999972</v>
      </c>
      <c r="B87" s="2" t="s">
        <v>34</v>
      </c>
      <c r="C87" s="2" t="s">
        <v>2</v>
      </c>
      <c r="D87" s="2">
        <v>1</v>
      </c>
      <c r="E87" s="2">
        <f>VLOOKUP(B87,'Listado de precios'!$A$5:$C$184,3,0)</f>
        <v>302568</v>
      </c>
      <c r="F87" s="2">
        <f t="shared" si="11"/>
        <v>302568</v>
      </c>
    </row>
    <row r="88" spans="1:6" x14ac:dyDescent="0.2">
      <c r="A88" s="2">
        <f t="shared" si="10"/>
        <v>6.139999999999997</v>
      </c>
      <c r="B88" s="2" t="s">
        <v>57</v>
      </c>
      <c r="C88" s="2" t="s">
        <v>2</v>
      </c>
      <c r="D88" s="2">
        <v>1</v>
      </c>
      <c r="E88" s="2">
        <f>VLOOKUP(B88,'Listado de precios'!$A$5:$C$184,3,0)</f>
        <v>16050</v>
      </c>
      <c r="F88" s="2">
        <f t="shared" si="11"/>
        <v>16050</v>
      </c>
    </row>
    <row r="89" spans="1:6" x14ac:dyDescent="0.2">
      <c r="A89" s="2">
        <f t="shared" si="10"/>
        <v>6.1499999999999968</v>
      </c>
      <c r="B89" s="2" t="s">
        <v>33</v>
      </c>
      <c r="C89" s="2" t="s">
        <v>2</v>
      </c>
      <c r="D89" s="2">
        <v>1</v>
      </c>
      <c r="E89" s="2">
        <f>VLOOKUP(B89,'Listado de precios'!$A$5:$C$184,3,0)</f>
        <v>605136</v>
      </c>
      <c r="F89" s="2">
        <f t="shared" si="11"/>
        <v>605136</v>
      </c>
    </row>
    <row r="90" spans="1:6" x14ac:dyDescent="0.2">
      <c r="A90" s="2">
        <f t="shared" si="10"/>
        <v>6.1599999999999966</v>
      </c>
      <c r="B90" s="2" t="s">
        <v>56</v>
      </c>
      <c r="C90" s="2" t="s">
        <v>2</v>
      </c>
      <c r="D90" s="2">
        <v>1</v>
      </c>
      <c r="E90" s="2">
        <f>VLOOKUP(B90,'Listado de precios'!$A$5:$C$184,3,0)</f>
        <v>32100</v>
      </c>
      <c r="F90" s="2">
        <f t="shared" si="11"/>
        <v>32100</v>
      </c>
    </row>
    <row r="91" spans="1:6" x14ac:dyDescent="0.2">
      <c r="A91" s="2">
        <f t="shared" si="10"/>
        <v>6.1699999999999964</v>
      </c>
      <c r="B91" s="2" t="s">
        <v>154</v>
      </c>
      <c r="C91" s="2" t="s">
        <v>2</v>
      </c>
      <c r="D91" s="2">
        <v>1</v>
      </c>
      <c r="E91" s="2">
        <f>VLOOKUP(B91,'Listado de precios'!$A$5:$C$184,3,0)</f>
        <v>110000</v>
      </c>
      <c r="F91" s="2">
        <f t="shared" si="11"/>
        <v>110000</v>
      </c>
    </row>
    <row r="92" spans="1:6" x14ac:dyDescent="0.2">
      <c r="A92" s="2">
        <f t="shared" si="10"/>
        <v>6.1799999999999962</v>
      </c>
      <c r="B92" s="2" t="s">
        <v>172</v>
      </c>
      <c r="C92" s="2" t="s">
        <v>60</v>
      </c>
      <c r="D92" s="2">
        <v>2</v>
      </c>
      <c r="E92" s="2">
        <f>VLOOKUP(B92,'Listado de precios'!$A$5:$C$184,3,0)</f>
        <v>1440000</v>
      </c>
      <c r="F92" s="2">
        <f t="shared" si="11"/>
        <v>2880000</v>
      </c>
    </row>
    <row r="93" spans="1:6" x14ac:dyDescent="0.2">
      <c r="E93" s="2" t="s">
        <v>87</v>
      </c>
      <c r="F93" s="2">
        <f>SUM(F75:F92)</f>
        <v>19870047.683899999</v>
      </c>
    </row>
    <row r="95" spans="1:6" x14ac:dyDescent="0.2">
      <c r="A95" s="2" t="s">
        <v>10</v>
      </c>
      <c r="B95" s="2" t="s">
        <v>108</v>
      </c>
    </row>
    <row r="96" spans="1:6" x14ac:dyDescent="0.2">
      <c r="A96" s="2">
        <v>7</v>
      </c>
      <c r="B96" s="2" t="s">
        <v>15</v>
      </c>
    </row>
    <row r="97" spans="1:6" x14ac:dyDescent="0.2">
      <c r="A97" s="2">
        <f t="shared" ref="A97:A102" si="12">A96+0.01</f>
        <v>7.01</v>
      </c>
      <c r="B97" s="2" t="s">
        <v>153</v>
      </c>
      <c r="C97" s="2" t="s">
        <v>2</v>
      </c>
      <c r="D97" s="2">
        <v>1</v>
      </c>
      <c r="E97" s="2">
        <f>VLOOKUP(B97,'Listado de precios'!$A$5:$C$184,3,0)</f>
        <v>54900</v>
      </c>
      <c r="F97" s="2">
        <f t="shared" ref="F97:F102" si="13">E97*D97</f>
        <v>54900</v>
      </c>
    </row>
    <row r="98" spans="1:6" x14ac:dyDescent="0.2">
      <c r="A98" s="2">
        <f t="shared" si="12"/>
        <v>7.02</v>
      </c>
      <c r="B98" s="2" t="s">
        <v>68</v>
      </c>
      <c r="C98" s="2" t="s">
        <v>2</v>
      </c>
      <c r="D98" s="2">
        <v>15</v>
      </c>
      <c r="E98" s="2">
        <f>VLOOKUP(B98,'Listado de precios'!$A$5:$C$184,3,0)</f>
        <v>18000</v>
      </c>
      <c r="F98" s="2">
        <f t="shared" si="13"/>
        <v>270000</v>
      </c>
    </row>
    <row r="99" spans="1:6" x14ac:dyDescent="0.2">
      <c r="A99" s="2">
        <f t="shared" si="12"/>
        <v>7.0299999999999994</v>
      </c>
      <c r="B99" s="2" t="s">
        <v>123</v>
      </c>
      <c r="C99" s="2" t="s">
        <v>2</v>
      </c>
      <c r="D99" s="2">
        <v>1</v>
      </c>
      <c r="E99" s="2">
        <f>VLOOKUP(B99,'Listado de precios'!$A$5:$C$184,3,0)</f>
        <v>90000</v>
      </c>
      <c r="F99" s="2">
        <f t="shared" si="13"/>
        <v>90000</v>
      </c>
    </row>
    <row r="100" spans="1:6" x14ac:dyDescent="0.2">
      <c r="A100" s="2">
        <f t="shared" si="12"/>
        <v>7.0399999999999991</v>
      </c>
      <c r="B100" s="2" t="s">
        <v>73</v>
      </c>
      <c r="C100" s="2" t="s">
        <v>2</v>
      </c>
      <c r="D100" s="2">
        <v>12</v>
      </c>
      <c r="E100" s="2">
        <f>VLOOKUP(B100,'Listado de precios'!$A$5:$C$184,3,0)</f>
        <v>11996</v>
      </c>
      <c r="F100" s="2">
        <f t="shared" si="13"/>
        <v>143952</v>
      </c>
    </row>
    <row r="101" spans="1:6" x14ac:dyDescent="0.2">
      <c r="A101" s="2">
        <f t="shared" si="12"/>
        <v>7.0499999999999989</v>
      </c>
      <c r="B101" s="2" t="s">
        <v>20</v>
      </c>
      <c r="C101" s="2" t="s">
        <v>1</v>
      </c>
      <c r="D101" s="2">
        <v>8</v>
      </c>
      <c r="E101" s="2">
        <f>VLOOKUP(B101,'Listado de precios'!$A$5:$C$184,3,0)</f>
        <v>69389</v>
      </c>
      <c r="F101" s="2">
        <f t="shared" si="13"/>
        <v>555112</v>
      </c>
    </row>
    <row r="102" spans="1:6" x14ac:dyDescent="0.2">
      <c r="A102" s="2">
        <f t="shared" si="12"/>
        <v>7.0599999999999987</v>
      </c>
      <c r="B102" s="2" t="s">
        <v>126</v>
      </c>
      <c r="C102" s="2" t="s">
        <v>2</v>
      </c>
      <c r="D102" s="2">
        <v>1</v>
      </c>
      <c r="E102" s="2">
        <f>VLOOKUP(B102,'Listado de precios'!$A$5:$C$184,3,0)</f>
        <v>642000</v>
      </c>
      <c r="F102" s="2">
        <f t="shared" si="13"/>
        <v>642000</v>
      </c>
    </row>
    <row r="103" spans="1:6" x14ac:dyDescent="0.2">
      <c r="E103" s="2" t="s">
        <v>87</v>
      </c>
      <c r="F103" s="2">
        <f>SUM(F97:F102)</f>
        <v>1755964</v>
      </c>
    </row>
    <row r="105" spans="1:6" x14ac:dyDescent="0.2">
      <c r="A105" s="2" t="s">
        <v>10</v>
      </c>
      <c r="B105" s="2" t="s">
        <v>204</v>
      </c>
    </row>
    <row r="106" spans="1:6" x14ac:dyDescent="0.2">
      <c r="A106" s="2">
        <v>8</v>
      </c>
      <c r="B106" s="2" t="s">
        <v>15</v>
      </c>
    </row>
    <row r="107" spans="1:6" x14ac:dyDescent="0.2">
      <c r="A107" s="2">
        <f t="shared" ref="A107:A124" si="14">A106+0.01</f>
        <v>8.01</v>
      </c>
      <c r="B107" s="2" t="s">
        <v>76</v>
      </c>
      <c r="C107" s="2" t="s">
        <v>2</v>
      </c>
      <c r="D107" s="2">
        <v>1</v>
      </c>
      <c r="E107" s="2">
        <f>VLOOKUP(B107,'Listado de precios'!$A$5:$C$184,3,0)</f>
        <v>522095.81640000001</v>
      </c>
      <c r="F107" s="2">
        <f t="shared" ref="F107:F124" si="15">E107*D107</f>
        <v>522095.81640000001</v>
      </c>
    </row>
    <row r="108" spans="1:6" x14ac:dyDescent="0.2">
      <c r="A108" s="2">
        <f t="shared" si="14"/>
        <v>8.02</v>
      </c>
      <c r="B108" s="2" t="s">
        <v>17</v>
      </c>
      <c r="C108" s="2" t="s">
        <v>2</v>
      </c>
      <c r="D108" s="2">
        <v>1</v>
      </c>
      <c r="E108" s="2">
        <f>VLOOKUP(B108,'Listado de precios'!$A$5:$C$184,3,0)</f>
        <v>180000</v>
      </c>
      <c r="F108" s="2">
        <f t="shared" si="15"/>
        <v>180000</v>
      </c>
    </row>
    <row r="109" spans="1:6" x14ac:dyDescent="0.2">
      <c r="A109" s="2">
        <f t="shared" si="14"/>
        <v>8.0299999999999994</v>
      </c>
      <c r="B109" s="2" t="s">
        <v>14</v>
      </c>
      <c r="C109" s="2" t="s">
        <v>2</v>
      </c>
      <c r="D109" s="2">
        <v>1</v>
      </c>
      <c r="E109" s="2">
        <f>VLOOKUP(B109,'Listado de precios'!$A$5:$C$184,3,0)</f>
        <v>65244.062700000002</v>
      </c>
      <c r="F109" s="2">
        <f t="shared" si="15"/>
        <v>65244.062700000002</v>
      </c>
    </row>
    <row r="110" spans="1:6" x14ac:dyDescent="0.2">
      <c r="A110" s="2">
        <f t="shared" si="14"/>
        <v>8.0399999999999991</v>
      </c>
      <c r="B110" s="2" t="s">
        <v>65</v>
      </c>
      <c r="C110" s="2" t="s">
        <v>2</v>
      </c>
      <c r="D110" s="2">
        <v>2</v>
      </c>
      <c r="E110" s="2">
        <f>VLOOKUP(B110,'Listado de precios'!$A$5:$C$184,3,0)</f>
        <v>383500</v>
      </c>
      <c r="F110" s="2">
        <f t="shared" si="15"/>
        <v>767000</v>
      </c>
    </row>
    <row r="111" spans="1:6" x14ac:dyDescent="0.2">
      <c r="A111" s="2">
        <f t="shared" si="14"/>
        <v>8.0499999999999989</v>
      </c>
      <c r="B111" s="2" t="s">
        <v>72</v>
      </c>
      <c r="C111" s="2" t="s">
        <v>2</v>
      </c>
      <c r="D111" s="2">
        <v>1</v>
      </c>
      <c r="E111" s="2">
        <f>VLOOKUP(B111,'Listado de precios'!$A$5:$C$184,3,0)</f>
        <v>229984.4253</v>
      </c>
      <c r="F111" s="2">
        <f t="shared" si="15"/>
        <v>229984.4253</v>
      </c>
    </row>
    <row r="112" spans="1:6" x14ac:dyDescent="0.2">
      <c r="A112" s="2">
        <f t="shared" si="14"/>
        <v>8.0599999999999987</v>
      </c>
      <c r="B112" s="2" t="s">
        <v>67</v>
      </c>
      <c r="C112" s="2" t="s">
        <v>2</v>
      </c>
      <c r="D112" s="2">
        <v>12</v>
      </c>
      <c r="E112" s="2">
        <f>VLOOKUP(B112,'Listado de precios'!$A$5:$C$184,3,0)</f>
        <v>6055.0502999999999</v>
      </c>
      <c r="F112" s="2">
        <f t="shared" si="15"/>
        <v>72660.603600000002</v>
      </c>
    </row>
    <row r="113" spans="1:6" x14ac:dyDescent="0.2">
      <c r="A113" s="2">
        <f t="shared" si="14"/>
        <v>8.0699999999999985</v>
      </c>
      <c r="B113" s="2" t="s">
        <v>36</v>
      </c>
      <c r="C113" s="2" t="s">
        <v>2</v>
      </c>
      <c r="D113" s="2">
        <v>1</v>
      </c>
      <c r="E113" s="2">
        <f>VLOOKUP(B113,'Listado de precios'!$A$5:$C$184,3,0)</f>
        <v>2400.5229000000004</v>
      </c>
      <c r="F113" s="2">
        <f t="shared" si="15"/>
        <v>2400.5229000000004</v>
      </c>
    </row>
    <row r="114" spans="1:6" x14ac:dyDescent="0.2">
      <c r="A114" s="2">
        <f t="shared" si="14"/>
        <v>8.0799999999999983</v>
      </c>
      <c r="B114" s="2" t="s">
        <v>47</v>
      </c>
      <c r="C114" s="2" t="s">
        <v>2</v>
      </c>
      <c r="D114" s="2">
        <v>1</v>
      </c>
      <c r="E114" s="2">
        <f>VLOOKUP(B114,'Listado de precios'!$A$5:$C$184,3,0)</f>
        <v>635242.85100000002</v>
      </c>
      <c r="F114" s="2">
        <f t="shared" si="15"/>
        <v>635242.85100000002</v>
      </c>
    </row>
    <row r="115" spans="1:6" x14ac:dyDescent="0.2">
      <c r="A115" s="2">
        <f t="shared" si="14"/>
        <v>8.0899999999999981</v>
      </c>
      <c r="B115" s="2" t="s">
        <v>7</v>
      </c>
      <c r="C115" s="2" t="s">
        <v>2</v>
      </c>
      <c r="D115" s="2">
        <v>6</v>
      </c>
      <c r="E115" s="2">
        <f>VLOOKUP(B115,'Listado de precios'!$A$5:$C$184,3,0)</f>
        <v>245820.7107</v>
      </c>
      <c r="F115" s="2">
        <f t="shared" si="15"/>
        <v>1474924.2642000001</v>
      </c>
    </row>
    <row r="116" spans="1:6" x14ac:dyDescent="0.2">
      <c r="A116" s="2">
        <f t="shared" si="14"/>
        <v>8.0999999999999979</v>
      </c>
      <c r="B116" s="2" t="s">
        <v>13</v>
      </c>
      <c r="C116" s="2" t="s">
        <v>2</v>
      </c>
      <c r="D116" s="2">
        <v>1</v>
      </c>
      <c r="E116" s="2">
        <f>VLOOKUP(B116,'Listado de precios'!$A$5:$C$184,3,0)</f>
        <v>198455.16930000004</v>
      </c>
      <c r="F116" s="2">
        <f t="shared" si="15"/>
        <v>198455.16930000004</v>
      </c>
    </row>
    <row r="117" spans="1:6" x14ac:dyDescent="0.2">
      <c r="A117" s="2">
        <f t="shared" si="14"/>
        <v>8.1099999999999977</v>
      </c>
      <c r="B117" s="2" t="s">
        <v>153</v>
      </c>
      <c r="C117" s="2" t="s">
        <v>2</v>
      </c>
      <c r="D117" s="2">
        <v>1</v>
      </c>
      <c r="E117" s="2">
        <f>VLOOKUP(B117,'Listado de precios'!$A$5:$C$184,3,0)</f>
        <v>54900</v>
      </c>
      <c r="F117" s="2">
        <f t="shared" si="15"/>
        <v>54900</v>
      </c>
    </row>
    <row r="118" spans="1:6" x14ac:dyDescent="0.2">
      <c r="A118" s="2">
        <f t="shared" si="14"/>
        <v>8.1199999999999974</v>
      </c>
      <c r="B118" s="2" t="s">
        <v>66</v>
      </c>
      <c r="C118" s="2" t="s">
        <v>2</v>
      </c>
      <c r="D118" s="2">
        <v>2</v>
      </c>
      <c r="E118" s="2">
        <f>VLOOKUP(B118,'Listado de precios'!$A$5:$C$184,3,0)</f>
        <v>193474.98</v>
      </c>
      <c r="F118" s="2">
        <f t="shared" si="15"/>
        <v>386949.96</v>
      </c>
    </row>
    <row r="119" spans="1:6" x14ac:dyDescent="0.2">
      <c r="A119" s="2">
        <f t="shared" si="14"/>
        <v>8.1299999999999972</v>
      </c>
      <c r="B119" s="2" t="s">
        <v>23</v>
      </c>
      <c r="C119" s="2" t="s">
        <v>1</v>
      </c>
      <c r="D119" s="2">
        <v>10</v>
      </c>
      <c r="E119" s="2">
        <f>VLOOKUP(B119,'Listado de precios'!$A$5:$C$184,3,0)</f>
        <v>4126</v>
      </c>
      <c r="F119" s="2">
        <f t="shared" si="15"/>
        <v>41260</v>
      </c>
    </row>
    <row r="120" spans="1:6" x14ac:dyDescent="0.2">
      <c r="A120" s="2">
        <f t="shared" si="14"/>
        <v>8.139999999999997</v>
      </c>
      <c r="B120" s="2" t="s">
        <v>81</v>
      </c>
      <c r="C120" s="2" t="s">
        <v>1</v>
      </c>
      <c r="D120" s="2">
        <v>2</v>
      </c>
      <c r="E120" s="2">
        <f>VLOOKUP(B120,'Listado de precios'!$A$5:$C$184,3,0)</f>
        <v>20711</v>
      </c>
      <c r="F120" s="2">
        <f t="shared" si="15"/>
        <v>41422</v>
      </c>
    </row>
    <row r="121" spans="1:6" x14ac:dyDescent="0.2">
      <c r="A121" s="2">
        <f t="shared" si="14"/>
        <v>8.1499999999999968</v>
      </c>
      <c r="B121" s="2" t="s">
        <v>73</v>
      </c>
      <c r="C121" s="2" t="s">
        <v>2</v>
      </c>
      <c r="D121" s="2">
        <v>12</v>
      </c>
      <c r="E121" s="2">
        <f>VLOOKUP(B121,'Listado de precios'!$A$5:$C$184,3,0)</f>
        <v>11996</v>
      </c>
      <c r="F121" s="2">
        <f t="shared" si="15"/>
        <v>143952</v>
      </c>
    </row>
    <row r="122" spans="1:6" x14ac:dyDescent="0.2">
      <c r="A122" s="2">
        <f t="shared" si="14"/>
        <v>8.1599999999999966</v>
      </c>
      <c r="B122" s="2" t="s">
        <v>20</v>
      </c>
      <c r="C122" s="2" t="s">
        <v>1</v>
      </c>
      <c r="D122" s="2">
        <v>8</v>
      </c>
      <c r="E122" s="2">
        <f>VLOOKUP(B122,'Listado de precios'!$A$5:$C$184,3,0)</f>
        <v>69389</v>
      </c>
      <c r="F122" s="2">
        <f t="shared" si="15"/>
        <v>555112</v>
      </c>
    </row>
    <row r="123" spans="1:6" x14ac:dyDescent="0.2">
      <c r="A123" s="2">
        <f t="shared" si="14"/>
        <v>8.1699999999999964</v>
      </c>
      <c r="B123" s="2" t="s">
        <v>124</v>
      </c>
      <c r="C123" s="2" t="s">
        <v>2</v>
      </c>
      <c r="D123" s="2">
        <v>1</v>
      </c>
      <c r="E123" s="2">
        <f>VLOOKUP(B123,'Listado de precios'!$A$5:$C$184,3,0)</f>
        <v>160500</v>
      </c>
      <c r="F123" s="2">
        <f t="shared" si="15"/>
        <v>160500</v>
      </c>
    </row>
    <row r="124" spans="1:6" x14ac:dyDescent="0.2">
      <c r="A124" s="2">
        <f t="shared" si="14"/>
        <v>8.1799999999999962</v>
      </c>
      <c r="B124" s="2" t="s">
        <v>125</v>
      </c>
      <c r="C124" s="2" t="s">
        <v>2</v>
      </c>
      <c r="D124" s="2">
        <v>1</v>
      </c>
      <c r="E124" s="2">
        <f>VLOOKUP(B124,'Listado de precios'!$A$5:$C$184,3,0)</f>
        <v>1070000</v>
      </c>
      <c r="F124" s="2">
        <f t="shared" si="15"/>
        <v>1070000</v>
      </c>
    </row>
    <row r="125" spans="1:6" x14ac:dyDescent="0.2">
      <c r="E125" s="2" t="s">
        <v>87</v>
      </c>
      <c r="F125" s="2">
        <f>SUM(F107:F124)</f>
        <v>6602103.6754000001</v>
      </c>
    </row>
    <row r="127" spans="1:6" x14ac:dyDescent="0.2">
      <c r="A127" s="2" t="s">
        <v>10</v>
      </c>
      <c r="B127" s="2" t="s">
        <v>144</v>
      </c>
    </row>
    <row r="128" spans="1:6" x14ac:dyDescent="0.2">
      <c r="A128" s="2">
        <v>9</v>
      </c>
      <c r="B128" s="2" t="s">
        <v>15</v>
      </c>
    </row>
    <row r="129" spans="1:6" x14ac:dyDescent="0.2">
      <c r="A129" s="2">
        <f t="shared" ref="A129:A138" si="16">A128+0.01</f>
        <v>9.01</v>
      </c>
      <c r="B129" s="2" t="s">
        <v>84</v>
      </c>
      <c r="C129" s="2" t="s">
        <v>1</v>
      </c>
      <c r="D129" s="2">
        <v>186.5</v>
      </c>
      <c r="E129" s="2">
        <f>VLOOKUP(B129,'Listado de precios'!$A$5:$C$184,3,0)</f>
        <v>16830</v>
      </c>
      <c r="F129" s="2">
        <f t="shared" ref="F129:F138" si="17">D129*E129</f>
        <v>3138795</v>
      </c>
    </row>
    <row r="130" spans="1:6" x14ac:dyDescent="0.2">
      <c r="A130" s="2">
        <f t="shared" si="16"/>
        <v>9.02</v>
      </c>
      <c r="B130" s="2" t="s">
        <v>83</v>
      </c>
      <c r="C130" s="2" t="s">
        <v>1</v>
      </c>
      <c r="D130" s="2">
        <v>148</v>
      </c>
      <c r="E130" s="2">
        <f>VLOOKUP(B130,'Listado de precios'!$A$5:$C$184,3,0)</f>
        <v>10820</v>
      </c>
      <c r="F130" s="2">
        <f t="shared" si="17"/>
        <v>1601360</v>
      </c>
    </row>
    <row r="131" spans="1:6" x14ac:dyDescent="0.2">
      <c r="A131" s="2">
        <f t="shared" si="16"/>
        <v>9.0299999999999994</v>
      </c>
      <c r="B131" s="2" t="s">
        <v>133</v>
      </c>
      <c r="C131" s="2" t="s">
        <v>1</v>
      </c>
      <c r="D131" s="2">
        <f>D129</f>
        <v>186.5</v>
      </c>
      <c r="E131" s="2">
        <f>VLOOKUP(B131,'Listado de precios'!$A$5:$C$184,3,0)</f>
        <v>6500</v>
      </c>
      <c r="F131" s="2">
        <f t="shared" si="17"/>
        <v>1212250</v>
      </c>
    </row>
    <row r="132" spans="1:6" x14ac:dyDescent="0.2">
      <c r="A132" s="2">
        <f t="shared" si="16"/>
        <v>9.0399999999999991</v>
      </c>
      <c r="B132" s="2" t="s">
        <v>171</v>
      </c>
      <c r="C132" s="2" t="s">
        <v>1</v>
      </c>
      <c r="D132" s="2">
        <f>D130</f>
        <v>148</v>
      </c>
      <c r="E132" s="2">
        <f>VLOOKUP(B132,'Listado de precios'!$A$5:$C$184,3,0)</f>
        <v>2889</v>
      </c>
      <c r="F132" s="2">
        <f t="shared" si="17"/>
        <v>427572</v>
      </c>
    </row>
    <row r="133" spans="1:6" x14ac:dyDescent="0.2">
      <c r="A133" s="2">
        <f t="shared" si="16"/>
        <v>9.0499999999999989</v>
      </c>
      <c r="B133" s="2" t="s">
        <v>184</v>
      </c>
      <c r="C133" s="2" t="s">
        <v>2</v>
      </c>
      <c r="D133" s="2">
        <v>8</v>
      </c>
      <c r="E133" s="2">
        <f>VLOOKUP(B133,'Listado de precios'!$A$5:$C$184,3,0)</f>
        <v>378210</v>
      </c>
      <c r="F133" s="2">
        <f t="shared" si="17"/>
        <v>3025680</v>
      </c>
    </row>
    <row r="134" spans="1:6" x14ac:dyDescent="0.2">
      <c r="A134" s="2">
        <f t="shared" si="16"/>
        <v>9.0599999999999987</v>
      </c>
      <c r="B134" s="2" t="s">
        <v>183</v>
      </c>
      <c r="C134" s="2" t="s">
        <v>2</v>
      </c>
      <c r="D134" s="2">
        <f>D133</f>
        <v>8</v>
      </c>
      <c r="E134" s="2">
        <f>VLOOKUP(B134,'Listado de precios'!$A$5:$C$184,3,0)</f>
        <v>32000</v>
      </c>
      <c r="F134" s="2">
        <f t="shared" si="17"/>
        <v>256000</v>
      </c>
    </row>
    <row r="135" spans="1:6" x14ac:dyDescent="0.2">
      <c r="A135" s="2">
        <f t="shared" si="16"/>
        <v>9.0699999999999985</v>
      </c>
      <c r="B135" s="2" t="s">
        <v>35</v>
      </c>
      <c r="C135" s="2" t="s">
        <v>2</v>
      </c>
      <c r="D135" s="2">
        <v>4</v>
      </c>
      <c r="E135" s="2">
        <f>VLOOKUP(B135,'Listado de precios'!$A$5:$C$184,3,0)</f>
        <v>378210</v>
      </c>
      <c r="F135" s="2">
        <f t="shared" si="17"/>
        <v>1512840</v>
      </c>
    </row>
    <row r="136" spans="1:6" x14ac:dyDescent="0.2">
      <c r="A136" s="2">
        <f t="shared" si="16"/>
        <v>9.0799999999999983</v>
      </c>
      <c r="B136" s="2" t="s">
        <v>58</v>
      </c>
      <c r="C136" s="2" t="s">
        <v>2</v>
      </c>
      <c r="D136" s="2">
        <f>D135</f>
        <v>4</v>
      </c>
      <c r="E136" s="2">
        <f>VLOOKUP(B136,'Listado de precios'!$A$5:$C$184,3,0)</f>
        <v>40881</v>
      </c>
      <c r="F136" s="2">
        <f t="shared" si="17"/>
        <v>163524</v>
      </c>
    </row>
    <row r="137" spans="1:6" x14ac:dyDescent="0.2">
      <c r="A137" s="2">
        <f t="shared" si="16"/>
        <v>9.0899999999999981</v>
      </c>
      <c r="B137" s="2" t="s">
        <v>37</v>
      </c>
      <c r="C137" s="2" t="s">
        <v>38</v>
      </c>
      <c r="D137" s="2">
        <f>0.00339*30</f>
        <v>0.1017</v>
      </c>
      <c r="E137" s="2">
        <f>VLOOKUP(B137,'Listado de precios'!$A$5:$C$184,3,0)</f>
        <v>56900</v>
      </c>
      <c r="F137" s="2">
        <f t="shared" si="17"/>
        <v>5786.73</v>
      </c>
    </row>
    <row r="138" spans="1:6" x14ac:dyDescent="0.2">
      <c r="A138" s="2">
        <f t="shared" si="16"/>
        <v>9.0999999999999979</v>
      </c>
      <c r="B138" s="2" t="s">
        <v>53</v>
      </c>
      <c r="C138" s="2" t="s">
        <v>2</v>
      </c>
      <c r="D138" s="2">
        <f>0.01*30</f>
        <v>0.3</v>
      </c>
      <c r="E138" s="2">
        <f>VLOOKUP(B138,'Listado de precios'!$A$5:$C$184,3,0)</f>
        <v>27900</v>
      </c>
      <c r="F138" s="2">
        <f t="shared" si="17"/>
        <v>8370</v>
      </c>
    </row>
    <row r="139" spans="1:6" x14ac:dyDescent="0.2">
      <c r="E139" s="2" t="s">
        <v>87</v>
      </c>
      <c r="F139" s="2">
        <f>SUM(F129:F138)</f>
        <v>11352177.73</v>
      </c>
    </row>
    <row r="141" spans="1:6" x14ac:dyDescent="0.2">
      <c r="A141" s="2" t="s">
        <v>10</v>
      </c>
      <c r="B141" s="2" t="s">
        <v>226</v>
      </c>
    </row>
    <row r="142" spans="1:6" x14ac:dyDescent="0.2">
      <c r="A142" s="2">
        <v>10</v>
      </c>
      <c r="B142" s="2" t="s">
        <v>15</v>
      </c>
    </row>
    <row r="143" spans="1:6" x14ac:dyDescent="0.2">
      <c r="A143" s="2">
        <f t="shared" ref="A143:A168" si="18">A142+0.01</f>
        <v>10.01</v>
      </c>
      <c r="B143" s="2" t="s">
        <v>79</v>
      </c>
      <c r="C143" s="2" t="s">
        <v>1</v>
      </c>
      <c r="D143" s="2">
        <v>12</v>
      </c>
      <c r="E143" s="2">
        <f>VLOOKUP(B143,'Listado de precios'!$A$5:$C$184,3,0)</f>
        <v>4659</v>
      </c>
      <c r="F143" s="2">
        <f t="shared" ref="F143:F168" si="19">D143*E143</f>
        <v>55908</v>
      </c>
    </row>
    <row r="144" spans="1:6" x14ac:dyDescent="0.2">
      <c r="A144" s="2">
        <f t="shared" si="18"/>
        <v>10.02</v>
      </c>
      <c r="B144" s="2" t="s">
        <v>129</v>
      </c>
      <c r="C144" s="2" t="s">
        <v>2</v>
      </c>
      <c r="D144" s="2">
        <v>12</v>
      </c>
      <c r="E144" s="2">
        <f>VLOOKUP(B144,'Listado de precios'!$A$5:$C$184,3,0)</f>
        <v>2167</v>
      </c>
      <c r="F144" s="2">
        <f t="shared" si="19"/>
        <v>26004</v>
      </c>
    </row>
    <row r="145" spans="1:6" x14ac:dyDescent="0.2">
      <c r="A145" s="2">
        <f t="shared" si="18"/>
        <v>10.029999999999999</v>
      </c>
      <c r="B145" s="2" t="s">
        <v>52</v>
      </c>
      <c r="C145" s="2" t="s">
        <v>2</v>
      </c>
      <c r="D145" s="2">
        <v>12</v>
      </c>
      <c r="E145" s="2">
        <f>VLOOKUP(B145,'Listado de precios'!$A$5:$C$184,3,0)</f>
        <v>165</v>
      </c>
      <c r="F145" s="2">
        <f t="shared" si="19"/>
        <v>1980</v>
      </c>
    </row>
    <row r="146" spans="1:6" x14ac:dyDescent="0.2">
      <c r="A146" s="2">
        <f t="shared" si="18"/>
        <v>10.039999999999999</v>
      </c>
      <c r="B146" s="2" t="s">
        <v>0</v>
      </c>
      <c r="C146" s="2" t="s">
        <v>1</v>
      </c>
      <c r="D146" s="2">
        <v>8.5</v>
      </c>
      <c r="E146" s="2">
        <f>VLOOKUP(B146,'Listado de precios'!$A$5:$C$184,3,0)</f>
        <v>600</v>
      </c>
      <c r="F146" s="2">
        <f t="shared" si="19"/>
        <v>5100</v>
      </c>
    </row>
    <row r="147" spans="1:6" x14ac:dyDescent="0.2">
      <c r="A147" s="2">
        <f t="shared" si="18"/>
        <v>10.049999999999999</v>
      </c>
      <c r="B147" s="2" t="s">
        <v>150</v>
      </c>
      <c r="C147" s="2" t="s">
        <v>1</v>
      </c>
      <c r="D147" s="2">
        <v>15</v>
      </c>
      <c r="E147" s="2">
        <f>VLOOKUP(B147,'Listado de precios'!$A$5:$C$184,3,0)</f>
        <v>880</v>
      </c>
      <c r="F147" s="2">
        <f t="shared" si="19"/>
        <v>13200</v>
      </c>
    </row>
    <row r="148" spans="1:6" x14ac:dyDescent="0.2">
      <c r="A148" s="2">
        <f t="shared" si="18"/>
        <v>10.059999999999999</v>
      </c>
      <c r="B148" s="2" t="s">
        <v>131</v>
      </c>
      <c r="C148" s="2" t="s">
        <v>1</v>
      </c>
      <c r="D148" s="2">
        <v>15</v>
      </c>
      <c r="E148" s="2">
        <f>VLOOKUP(B148,'Listado de precios'!$A$5:$C$184,3,0)</f>
        <v>2167</v>
      </c>
      <c r="F148" s="2">
        <f t="shared" si="19"/>
        <v>32505</v>
      </c>
    </row>
    <row r="149" spans="1:6" x14ac:dyDescent="0.2">
      <c r="A149" s="2">
        <f t="shared" si="18"/>
        <v>10.069999999999999</v>
      </c>
      <c r="B149" s="2" t="s">
        <v>32</v>
      </c>
      <c r="C149" s="2" t="s">
        <v>2</v>
      </c>
      <c r="D149" s="2">
        <v>1</v>
      </c>
      <c r="E149" s="2">
        <f>VLOOKUP(B149,'Listado de precios'!$A$5:$C$184,3,0)</f>
        <v>31887.542999999998</v>
      </c>
      <c r="F149" s="2">
        <f t="shared" si="19"/>
        <v>31887.542999999998</v>
      </c>
    </row>
    <row r="150" spans="1:6" x14ac:dyDescent="0.2">
      <c r="A150" s="2">
        <f t="shared" si="18"/>
        <v>10.079999999999998</v>
      </c>
      <c r="B150" s="2" t="s">
        <v>61</v>
      </c>
      <c r="C150" s="2" t="s">
        <v>2</v>
      </c>
      <c r="D150" s="2">
        <v>1</v>
      </c>
      <c r="E150" s="2">
        <f>VLOOKUP(B150,'Listado de precios'!$A$5:$C$184,3,0)</f>
        <v>19260</v>
      </c>
      <c r="F150" s="2">
        <f t="shared" si="19"/>
        <v>19260</v>
      </c>
    </row>
    <row r="151" spans="1:6" x14ac:dyDescent="0.2">
      <c r="A151" s="2">
        <f t="shared" si="18"/>
        <v>10.089999999999998</v>
      </c>
      <c r="B151" s="2" t="s">
        <v>24</v>
      </c>
      <c r="C151" s="2" t="s">
        <v>1</v>
      </c>
      <c r="D151" s="2">
        <v>51</v>
      </c>
      <c r="E151" s="2">
        <f>VLOOKUP(B151,'Listado de precios'!$A$5:$C$184,3,0)</f>
        <v>1800</v>
      </c>
      <c r="F151" s="2">
        <f t="shared" si="19"/>
        <v>91800</v>
      </c>
    </row>
    <row r="152" spans="1:6" x14ac:dyDescent="0.2">
      <c r="A152" s="2">
        <f t="shared" si="18"/>
        <v>10.099999999999998</v>
      </c>
      <c r="B152" s="2" t="s">
        <v>166</v>
      </c>
      <c r="C152" s="2" t="s">
        <v>2</v>
      </c>
      <c r="D152" s="2">
        <v>51</v>
      </c>
      <c r="E152" s="2">
        <f>VLOOKUP(B152,'Listado de precios'!$A$5:$C$184,3,0)</f>
        <v>800</v>
      </c>
      <c r="F152" s="2">
        <f t="shared" si="19"/>
        <v>40800</v>
      </c>
    </row>
    <row r="153" spans="1:6" x14ac:dyDescent="0.2">
      <c r="A153" s="2">
        <f t="shared" si="18"/>
        <v>10.109999999999998</v>
      </c>
      <c r="B153" s="2" t="s">
        <v>70</v>
      </c>
      <c r="C153" s="2" t="s">
        <v>2</v>
      </c>
      <c r="D153" s="2">
        <v>1</v>
      </c>
      <c r="E153" s="2">
        <f>VLOOKUP(B153,'Listado de precios'!$A$5:$C$184,3,0)</f>
        <v>9200</v>
      </c>
      <c r="F153" s="2">
        <f t="shared" si="19"/>
        <v>9200</v>
      </c>
    </row>
    <row r="154" spans="1:6" x14ac:dyDescent="0.2">
      <c r="A154" s="2">
        <f t="shared" si="18"/>
        <v>10.119999999999997</v>
      </c>
      <c r="B154" s="2" t="s">
        <v>86</v>
      </c>
      <c r="C154" s="2" t="s">
        <v>1</v>
      </c>
      <c r="D154" s="2">
        <v>61</v>
      </c>
      <c r="E154" s="2">
        <f>VLOOKUP(B154,'Listado de precios'!$A$5:$C$184,3,0)</f>
        <v>1076.0159999999998</v>
      </c>
      <c r="F154" s="2">
        <f t="shared" si="19"/>
        <v>65636.975999999995</v>
      </c>
    </row>
    <row r="155" spans="1:6" x14ac:dyDescent="0.2">
      <c r="A155" s="2">
        <f t="shared" si="18"/>
        <v>10.129999999999997</v>
      </c>
      <c r="B155" s="2" t="s">
        <v>43</v>
      </c>
      <c r="C155" s="2" t="s">
        <v>2</v>
      </c>
      <c r="D155" s="2">
        <v>1</v>
      </c>
      <c r="E155" s="2">
        <f>VLOOKUP(B155,'Listado de precios'!$A$5:$C$184,3,0)</f>
        <v>7201.5686999999989</v>
      </c>
      <c r="F155" s="2">
        <f t="shared" si="19"/>
        <v>7201.5686999999989</v>
      </c>
    </row>
    <row r="156" spans="1:6" x14ac:dyDescent="0.2">
      <c r="A156" s="2">
        <f t="shared" si="18"/>
        <v>10.139999999999997</v>
      </c>
      <c r="B156" s="2" t="s">
        <v>41</v>
      </c>
      <c r="C156" s="2" t="s">
        <v>2</v>
      </c>
      <c r="D156" s="2">
        <v>3</v>
      </c>
      <c r="E156" s="2">
        <f>VLOOKUP(B156,'Listado de precios'!$A$5:$C$184,3,0)</f>
        <v>1100</v>
      </c>
      <c r="F156" s="2">
        <f t="shared" si="19"/>
        <v>3300</v>
      </c>
    </row>
    <row r="157" spans="1:6" x14ac:dyDescent="0.2">
      <c r="A157" s="2">
        <f t="shared" si="18"/>
        <v>10.149999999999997</v>
      </c>
      <c r="B157" s="2" t="s">
        <v>69</v>
      </c>
      <c r="C157" s="2" t="s">
        <v>2</v>
      </c>
      <c r="D157" s="2">
        <v>4</v>
      </c>
      <c r="E157" s="2">
        <f>VLOOKUP(B157,'Listado de precios'!$A$5:$C$184,3,0)</f>
        <v>4400</v>
      </c>
      <c r="F157" s="2">
        <f t="shared" si="19"/>
        <v>17600</v>
      </c>
    </row>
    <row r="158" spans="1:6" x14ac:dyDescent="0.2">
      <c r="A158" s="2">
        <f t="shared" si="18"/>
        <v>10.159999999999997</v>
      </c>
      <c r="B158" s="2" t="s">
        <v>62</v>
      </c>
      <c r="C158" s="2" t="s">
        <v>2</v>
      </c>
      <c r="D158" s="2">
        <f>D157</f>
        <v>4</v>
      </c>
      <c r="E158" s="2">
        <f>VLOOKUP(B158,'Listado de precios'!$A$5:$C$184,3,0)</f>
        <v>12840</v>
      </c>
      <c r="F158" s="2">
        <f t="shared" si="19"/>
        <v>51360</v>
      </c>
    </row>
    <row r="159" spans="1:6" x14ac:dyDescent="0.2">
      <c r="A159" s="2">
        <f t="shared" si="18"/>
        <v>10.169999999999996</v>
      </c>
      <c r="B159" s="2" t="s">
        <v>27</v>
      </c>
      <c r="C159" s="2" t="s">
        <v>1</v>
      </c>
      <c r="D159" s="2">
        <v>15</v>
      </c>
      <c r="E159" s="2">
        <f>VLOOKUP(B159,'Listado de precios'!$A$5:$C$184,3,0)</f>
        <v>1076.0159999999998</v>
      </c>
      <c r="F159" s="2">
        <f t="shared" si="19"/>
        <v>16140.239999999998</v>
      </c>
    </row>
    <row r="160" spans="1:6" x14ac:dyDescent="0.2">
      <c r="A160" s="2">
        <f t="shared" si="18"/>
        <v>10.179999999999996</v>
      </c>
      <c r="B160" s="2" t="s">
        <v>71</v>
      </c>
      <c r="C160" s="2" t="s">
        <v>2</v>
      </c>
      <c r="D160" s="2">
        <v>2</v>
      </c>
      <c r="E160" s="2">
        <f>VLOOKUP(B160,'Listado de precios'!$A$5:$C$184,3,0)</f>
        <v>15000</v>
      </c>
      <c r="F160" s="2">
        <f t="shared" si="19"/>
        <v>30000</v>
      </c>
    </row>
    <row r="161" spans="1:6" x14ac:dyDescent="0.2">
      <c r="A161" s="2">
        <f t="shared" si="18"/>
        <v>10.189999999999996</v>
      </c>
      <c r="B161" s="2" t="s">
        <v>64</v>
      </c>
      <c r="C161" s="2" t="s">
        <v>2</v>
      </c>
      <c r="D161" s="2">
        <f>D160</f>
        <v>2</v>
      </c>
      <c r="E161" s="2">
        <f>VLOOKUP(B161,'Listado de precios'!$A$5:$C$184,3,0)</f>
        <v>12840</v>
      </c>
      <c r="F161" s="2">
        <f t="shared" si="19"/>
        <v>25680</v>
      </c>
    </row>
    <row r="162" spans="1:6" x14ac:dyDescent="0.2">
      <c r="A162" s="2">
        <f t="shared" si="18"/>
        <v>10.199999999999996</v>
      </c>
      <c r="B162" s="2" t="s">
        <v>28</v>
      </c>
      <c r="C162" s="2" t="s">
        <v>1</v>
      </c>
      <c r="D162" s="2">
        <v>15</v>
      </c>
      <c r="E162" s="2">
        <f>VLOOKUP(B162,'Listado de precios'!$A$5:$C$184,3,0)</f>
        <v>938.71194000000003</v>
      </c>
      <c r="F162" s="2">
        <f t="shared" si="19"/>
        <v>14080.679100000001</v>
      </c>
    </row>
    <row r="163" spans="1:6" x14ac:dyDescent="0.2">
      <c r="A163" s="2">
        <f t="shared" si="18"/>
        <v>10.209999999999996</v>
      </c>
      <c r="B163" s="2" t="s">
        <v>42</v>
      </c>
      <c r="C163" s="2" t="s">
        <v>2</v>
      </c>
      <c r="D163" s="2">
        <v>4</v>
      </c>
      <c r="E163" s="2">
        <f>VLOOKUP(B163,'Listado de precios'!$A$5:$C$184,3,0)</f>
        <v>895.71749999999997</v>
      </c>
      <c r="F163" s="2">
        <f t="shared" si="19"/>
        <v>3582.87</v>
      </c>
    </row>
    <row r="164" spans="1:6" x14ac:dyDescent="0.2">
      <c r="A164" s="2">
        <f t="shared" si="18"/>
        <v>10.219999999999995</v>
      </c>
      <c r="B164" s="2" t="s">
        <v>177</v>
      </c>
      <c r="C164" s="2" t="s">
        <v>2</v>
      </c>
      <c r="D164" s="2">
        <v>6</v>
      </c>
      <c r="E164" s="2">
        <f>VLOOKUP(B164,'Listado de precios'!$A$5:$C$184,3,0)</f>
        <v>1550</v>
      </c>
      <c r="F164" s="2">
        <f t="shared" si="19"/>
        <v>9300</v>
      </c>
    </row>
    <row r="165" spans="1:6" x14ac:dyDescent="0.2">
      <c r="A165" s="2">
        <f t="shared" si="18"/>
        <v>10.229999999999995</v>
      </c>
      <c r="B165" s="2" t="s">
        <v>37</v>
      </c>
      <c r="C165" s="2" t="s">
        <v>38</v>
      </c>
      <c r="D165" s="2">
        <v>0.01</v>
      </c>
      <c r="E165" s="2">
        <f>VLOOKUP(B165,'Listado de precios'!$A$5:$C$184,3,0)</f>
        <v>56900</v>
      </c>
      <c r="F165" s="2">
        <f t="shared" si="19"/>
        <v>569</v>
      </c>
    </row>
    <row r="166" spans="1:6" x14ac:dyDescent="0.2">
      <c r="A166" s="2">
        <f t="shared" si="18"/>
        <v>10.239999999999995</v>
      </c>
      <c r="B166" s="2" t="s">
        <v>53</v>
      </c>
      <c r="C166" s="2" t="s">
        <v>2</v>
      </c>
      <c r="D166" s="2">
        <v>0.01</v>
      </c>
      <c r="E166" s="2">
        <f>VLOOKUP(B166,'Listado de precios'!$A$5:$C$184,3,0)</f>
        <v>27900</v>
      </c>
      <c r="F166" s="2">
        <f t="shared" si="19"/>
        <v>279</v>
      </c>
    </row>
    <row r="167" spans="1:6" x14ac:dyDescent="0.2">
      <c r="A167" s="2">
        <f t="shared" si="18"/>
        <v>10.249999999999995</v>
      </c>
      <c r="B167" s="2" t="s">
        <v>146</v>
      </c>
      <c r="C167" s="2" t="s">
        <v>2</v>
      </c>
      <c r="D167" s="2">
        <v>2</v>
      </c>
      <c r="E167" s="2">
        <f>VLOOKUP(B167,'Listado de precios'!$A$5:$C$184,3,0)</f>
        <v>10000</v>
      </c>
      <c r="F167" s="2">
        <f t="shared" si="19"/>
        <v>20000</v>
      </c>
    </row>
    <row r="168" spans="1:6" x14ac:dyDescent="0.2">
      <c r="A168" s="2">
        <f t="shared" si="18"/>
        <v>10.259999999999994</v>
      </c>
      <c r="B168" s="2" t="s">
        <v>147</v>
      </c>
      <c r="C168" s="2" t="s">
        <v>2</v>
      </c>
      <c r="D168" s="2">
        <v>2</v>
      </c>
      <c r="E168" s="2">
        <f>VLOOKUP(B168,'Listado de precios'!$A$5:$C$184,3,0)</f>
        <v>6000</v>
      </c>
      <c r="F168" s="2">
        <f t="shared" si="19"/>
        <v>12000</v>
      </c>
    </row>
    <row r="169" spans="1:6" x14ac:dyDescent="0.2">
      <c r="E169" s="2" t="s">
        <v>87</v>
      </c>
      <c r="F169" s="2">
        <f>SUM(F143:F168)</f>
        <v>604374.87679999997</v>
      </c>
    </row>
    <row r="171" spans="1:6" x14ac:dyDescent="0.2">
      <c r="A171" s="2" t="s">
        <v>10</v>
      </c>
      <c r="B171" s="2" t="s">
        <v>199</v>
      </c>
    </row>
    <row r="172" spans="1:6" x14ac:dyDescent="0.2">
      <c r="A172" s="2">
        <v>11</v>
      </c>
      <c r="B172" s="2" t="s">
        <v>15</v>
      </c>
    </row>
    <row r="173" spans="1:6" x14ac:dyDescent="0.2">
      <c r="A173" s="2">
        <f t="shared" ref="A173:A196" si="20">A172+0.01</f>
        <v>11.01</v>
      </c>
      <c r="B173" s="2" t="s">
        <v>151</v>
      </c>
      <c r="C173" s="2" t="s">
        <v>1</v>
      </c>
      <c r="D173" s="2">
        <v>12</v>
      </c>
      <c r="E173" s="2">
        <f>VLOOKUP(B173,'Listado de precios'!$A$5:$C$184,3,0)</f>
        <v>1260</v>
      </c>
      <c r="F173" s="2">
        <f t="shared" ref="F173:F196" si="21">D173*E173</f>
        <v>15120</v>
      </c>
    </row>
    <row r="174" spans="1:6" x14ac:dyDescent="0.2">
      <c r="A174" s="2">
        <f t="shared" si="20"/>
        <v>11.02</v>
      </c>
      <c r="B174" s="2" t="s">
        <v>157</v>
      </c>
      <c r="C174" s="2" t="s">
        <v>1</v>
      </c>
      <c r="D174" s="2">
        <f>D173</f>
        <v>12</v>
      </c>
      <c r="E174" s="2">
        <f>VLOOKUP(B174,'Listado de precios'!$A$5:$C$184,3,0)</f>
        <v>2167</v>
      </c>
      <c r="F174" s="2">
        <f t="shared" si="21"/>
        <v>26004</v>
      </c>
    </row>
    <row r="175" spans="1:6" x14ac:dyDescent="0.2">
      <c r="A175" s="2">
        <f t="shared" si="20"/>
        <v>11.03</v>
      </c>
      <c r="B175" s="2" t="s">
        <v>150</v>
      </c>
      <c r="C175" s="2" t="s">
        <v>1</v>
      </c>
      <c r="D175" s="2">
        <v>3</v>
      </c>
      <c r="E175" s="2">
        <f>VLOOKUP(B175,'Listado de precios'!$A$5:$C$184,3,0)</f>
        <v>880</v>
      </c>
      <c r="F175" s="2">
        <f t="shared" si="21"/>
        <v>2640</v>
      </c>
    </row>
    <row r="176" spans="1:6" x14ac:dyDescent="0.2">
      <c r="A176" s="2">
        <f t="shared" si="20"/>
        <v>11.04</v>
      </c>
      <c r="B176" s="2" t="s">
        <v>131</v>
      </c>
      <c r="C176" s="2" t="s">
        <v>1</v>
      </c>
      <c r="D176" s="2">
        <f>D175</f>
        <v>3</v>
      </c>
      <c r="E176" s="2">
        <f>VLOOKUP(B176,'Listado de precios'!$A$5:$C$184,3,0)</f>
        <v>2167</v>
      </c>
      <c r="F176" s="2">
        <f t="shared" si="21"/>
        <v>6501</v>
      </c>
    </row>
    <row r="177" spans="1:6" x14ac:dyDescent="0.2">
      <c r="A177" s="2">
        <f t="shared" si="20"/>
        <v>11.049999999999999</v>
      </c>
      <c r="B177" s="2" t="s">
        <v>32</v>
      </c>
      <c r="C177" s="2" t="s">
        <v>2</v>
      </c>
      <c r="D177" s="2">
        <v>1</v>
      </c>
      <c r="E177" s="2">
        <f>VLOOKUP(B177,'Listado de precios'!$A$5:$C$184,3,0)</f>
        <v>31887.542999999998</v>
      </c>
      <c r="F177" s="2">
        <f t="shared" si="21"/>
        <v>31887.542999999998</v>
      </c>
    </row>
    <row r="178" spans="1:6" x14ac:dyDescent="0.2">
      <c r="A178" s="2">
        <f t="shared" si="20"/>
        <v>11.059999999999999</v>
      </c>
      <c r="B178" s="2" t="s">
        <v>61</v>
      </c>
      <c r="C178" s="2" t="s">
        <v>2</v>
      </c>
      <c r="D178" s="2">
        <v>1</v>
      </c>
      <c r="E178" s="2">
        <f>VLOOKUP(B178,'Listado de precios'!$A$5:$C$184,3,0)</f>
        <v>19260</v>
      </c>
      <c r="F178" s="2">
        <f t="shared" si="21"/>
        <v>19260</v>
      </c>
    </row>
    <row r="179" spans="1:6" x14ac:dyDescent="0.2">
      <c r="A179" s="2">
        <f t="shared" si="20"/>
        <v>11.069999999999999</v>
      </c>
      <c r="B179" s="2" t="s">
        <v>24</v>
      </c>
      <c r="C179" s="2" t="s">
        <v>1</v>
      </c>
      <c r="D179" s="2">
        <v>57</v>
      </c>
      <c r="E179" s="2">
        <f>VLOOKUP(B179,'Listado de precios'!$A$5:$C$184,3,0)</f>
        <v>1800</v>
      </c>
      <c r="F179" s="2">
        <f t="shared" si="21"/>
        <v>102600</v>
      </c>
    </row>
    <row r="180" spans="1:6" x14ac:dyDescent="0.2">
      <c r="A180" s="2">
        <f t="shared" si="20"/>
        <v>11.079999999999998</v>
      </c>
      <c r="B180" s="2" t="s">
        <v>166</v>
      </c>
      <c r="C180" s="2" t="s">
        <v>2</v>
      </c>
      <c r="D180" s="2">
        <f>D179</f>
        <v>57</v>
      </c>
      <c r="E180" s="2">
        <f>VLOOKUP(B180,'Listado de precios'!$A$5:$C$184,3,0)</f>
        <v>800</v>
      </c>
      <c r="F180" s="2">
        <f t="shared" si="21"/>
        <v>45600</v>
      </c>
    </row>
    <row r="181" spans="1:6" x14ac:dyDescent="0.2">
      <c r="A181" s="2">
        <f t="shared" si="20"/>
        <v>11.089999999999998</v>
      </c>
      <c r="B181" s="2" t="s">
        <v>70</v>
      </c>
      <c r="C181" s="2" t="s">
        <v>2</v>
      </c>
      <c r="D181" s="2">
        <v>1</v>
      </c>
      <c r="E181" s="2">
        <f>VLOOKUP(B181,'Listado de precios'!$A$5:$C$184,3,0)</f>
        <v>9200</v>
      </c>
      <c r="F181" s="2">
        <f t="shared" si="21"/>
        <v>9200</v>
      </c>
    </row>
    <row r="182" spans="1:6" x14ac:dyDescent="0.2">
      <c r="A182" s="2">
        <f t="shared" si="20"/>
        <v>11.099999999999998</v>
      </c>
      <c r="B182" s="2" t="s">
        <v>86</v>
      </c>
      <c r="C182" s="2" t="s">
        <v>1</v>
      </c>
      <c r="D182" s="2">
        <v>67</v>
      </c>
      <c r="E182" s="2">
        <f>VLOOKUP(B182,'Listado de precios'!$A$5:$C$184,3,0)</f>
        <v>1076.0159999999998</v>
      </c>
      <c r="F182" s="2">
        <f t="shared" si="21"/>
        <v>72093.071999999986</v>
      </c>
    </row>
    <row r="183" spans="1:6" x14ac:dyDescent="0.2">
      <c r="A183" s="2">
        <f t="shared" si="20"/>
        <v>11.109999999999998</v>
      </c>
      <c r="B183" s="2" t="s">
        <v>85</v>
      </c>
      <c r="C183" s="2" t="s">
        <v>2</v>
      </c>
      <c r="D183" s="2">
        <v>1</v>
      </c>
      <c r="E183" s="2">
        <f>VLOOKUP(B183,'Listado de precios'!$A$5:$C$184,3,0)</f>
        <v>2316.6666666666665</v>
      </c>
      <c r="F183" s="2">
        <f t="shared" si="21"/>
        <v>2316.6666666666665</v>
      </c>
    </row>
    <row r="184" spans="1:6" x14ac:dyDescent="0.2">
      <c r="A184" s="2">
        <f t="shared" si="20"/>
        <v>11.119999999999997</v>
      </c>
      <c r="B184" s="2" t="s">
        <v>41</v>
      </c>
      <c r="C184" s="2" t="s">
        <v>2</v>
      </c>
      <c r="D184" s="2">
        <v>2</v>
      </c>
      <c r="E184" s="2">
        <f>VLOOKUP(B184,'Listado de precios'!$A$5:$C$184,3,0)</f>
        <v>1100</v>
      </c>
      <c r="F184" s="2">
        <f t="shared" si="21"/>
        <v>2200</v>
      </c>
    </row>
    <row r="185" spans="1:6" x14ac:dyDescent="0.2">
      <c r="A185" s="2">
        <f t="shared" si="20"/>
        <v>11.129999999999997</v>
      </c>
      <c r="B185" s="2" t="s">
        <v>69</v>
      </c>
      <c r="C185" s="2" t="s">
        <v>2</v>
      </c>
      <c r="D185" s="2">
        <v>2</v>
      </c>
      <c r="E185" s="2">
        <f>VLOOKUP(B185,'Listado de precios'!$A$5:$C$184,3,0)</f>
        <v>4400</v>
      </c>
      <c r="F185" s="2">
        <f t="shared" si="21"/>
        <v>8800</v>
      </c>
    </row>
    <row r="186" spans="1:6" x14ac:dyDescent="0.2">
      <c r="A186" s="2">
        <f t="shared" si="20"/>
        <v>11.139999999999997</v>
      </c>
      <c r="B186" s="2" t="s">
        <v>62</v>
      </c>
      <c r="C186" s="2" t="s">
        <v>2</v>
      </c>
      <c r="D186" s="2">
        <f>D185</f>
        <v>2</v>
      </c>
      <c r="E186" s="2">
        <f>VLOOKUP(B186,'Listado de precios'!$A$5:$C$184,3,0)</f>
        <v>12840</v>
      </c>
      <c r="F186" s="2">
        <f t="shared" si="21"/>
        <v>25680</v>
      </c>
    </row>
    <row r="187" spans="1:6" x14ac:dyDescent="0.2">
      <c r="A187" s="2">
        <f t="shared" si="20"/>
        <v>11.149999999999997</v>
      </c>
      <c r="B187" s="2" t="s">
        <v>27</v>
      </c>
      <c r="C187" s="2" t="s">
        <v>1</v>
      </c>
      <c r="D187" s="2">
        <v>4</v>
      </c>
      <c r="E187" s="2">
        <f>VLOOKUP(B187,'Listado de precios'!$A$5:$C$184,3,0)</f>
        <v>1076.0159999999998</v>
      </c>
      <c r="F187" s="2">
        <f t="shared" si="21"/>
        <v>4304.0639999999994</v>
      </c>
    </row>
    <row r="188" spans="1:6" x14ac:dyDescent="0.2">
      <c r="A188" s="2">
        <f t="shared" si="20"/>
        <v>11.159999999999997</v>
      </c>
      <c r="B188" s="2" t="s">
        <v>71</v>
      </c>
      <c r="C188" s="2" t="s">
        <v>2</v>
      </c>
      <c r="D188" s="2">
        <v>1</v>
      </c>
      <c r="E188" s="2">
        <f>VLOOKUP(B188,'Listado de precios'!$A$5:$C$184,3,0)</f>
        <v>15000</v>
      </c>
      <c r="F188" s="2">
        <f t="shared" si="21"/>
        <v>15000</v>
      </c>
    </row>
    <row r="189" spans="1:6" x14ac:dyDescent="0.2">
      <c r="A189" s="2">
        <f t="shared" si="20"/>
        <v>11.169999999999996</v>
      </c>
      <c r="B189" s="2" t="s">
        <v>64</v>
      </c>
      <c r="C189" s="2" t="s">
        <v>2</v>
      </c>
      <c r="D189" s="2">
        <f>D188</f>
        <v>1</v>
      </c>
      <c r="E189" s="2">
        <f>VLOOKUP(B189,'Listado de precios'!$A$5:$C$184,3,0)</f>
        <v>12840</v>
      </c>
      <c r="F189" s="2">
        <f t="shared" si="21"/>
        <v>12840</v>
      </c>
    </row>
    <row r="190" spans="1:6" x14ac:dyDescent="0.2">
      <c r="A190" s="2">
        <f t="shared" si="20"/>
        <v>11.179999999999996</v>
      </c>
      <c r="B190" s="2" t="s">
        <v>28</v>
      </c>
      <c r="C190" s="2" t="s">
        <v>1</v>
      </c>
      <c r="D190" s="2">
        <v>4</v>
      </c>
      <c r="E190" s="2">
        <f>VLOOKUP(B190,'Listado de precios'!$A$5:$C$184,3,0)</f>
        <v>938.71194000000003</v>
      </c>
      <c r="F190" s="2">
        <f t="shared" si="21"/>
        <v>3754.8477600000001</v>
      </c>
    </row>
    <row r="191" spans="1:6" x14ac:dyDescent="0.2">
      <c r="A191" s="2">
        <f t="shared" si="20"/>
        <v>11.189999999999996</v>
      </c>
      <c r="B191" s="2" t="s">
        <v>42</v>
      </c>
      <c r="C191" s="2" t="s">
        <v>2</v>
      </c>
      <c r="D191" s="2">
        <v>2</v>
      </c>
      <c r="E191" s="2">
        <f>VLOOKUP(B191,'Listado de precios'!$A$5:$C$184,3,0)</f>
        <v>895.71749999999997</v>
      </c>
      <c r="F191" s="2">
        <f t="shared" si="21"/>
        <v>1791.4349999999999</v>
      </c>
    </row>
    <row r="192" spans="1:6" x14ac:dyDescent="0.2">
      <c r="A192" s="2">
        <f t="shared" si="20"/>
        <v>11.199999999999996</v>
      </c>
      <c r="B192" s="2" t="s">
        <v>177</v>
      </c>
      <c r="C192" s="2" t="s">
        <v>2</v>
      </c>
      <c r="D192" s="2">
        <v>3</v>
      </c>
      <c r="E192" s="2">
        <f>VLOOKUP(B192,'Listado de precios'!$A$5:$C$184,3,0)</f>
        <v>1550</v>
      </c>
      <c r="F192" s="2">
        <f t="shared" si="21"/>
        <v>4650</v>
      </c>
    </row>
    <row r="193" spans="1:6" x14ac:dyDescent="0.2">
      <c r="A193" s="2">
        <f t="shared" si="20"/>
        <v>11.209999999999996</v>
      </c>
      <c r="B193" s="2" t="s">
        <v>37</v>
      </c>
      <c r="C193" s="2" t="s">
        <v>38</v>
      </c>
      <c r="D193" s="2">
        <v>0.01</v>
      </c>
      <c r="E193" s="2">
        <f>VLOOKUP(B193,'Listado de precios'!$A$5:$C$184,3,0)</f>
        <v>56900</v>
      </c>
      <c r="F193" s="2">
        <f t="shared" si="21"/>
        <v>569</v>
      </c>
    </row>
    <row r="194" spans="1:6" x14ac:dyDescent="0.2">
      <c r="A194" s="2">
        <f t="shared" si="20"/>
        <v>11.219999999999995</v>
      </c>
      <c r="B194" s="2" t="s">
        <v>53</v>
      </c>
      <c r="C194" s="2" t="s">
        <v>2</v>
      </c>
      <c r="D194" s="2">
        <v>0.01</v>
      </c>
      <c r="E194" s="2">
        <f>VLOOKUP(B194,'Listado de precios'!$A$5:$C$184,3,0)</f>
        <v>27900</v>
      </c>
      <c r="F194" s="2">
        <f t="shared" si="21"/>
        <v>279</v>
      </c>
    </row>
    <row r="195" spans="1:6" x14ac:dyDescent="0.2">
      <c r="A195" s="2">
        <f t="shared" si="20"/>
        <v>11.229999999999995</v>
      </c>
      <c r="B195" s="2" t="s">
        <v>146</v>
      </c>
      <c r="C195" s="2" t="s">
        <v>2</v>
      </c>
      <c r="D195" s="2">
        <v>1</v>
      </c>
      <c r="E195" s="2">
        <f>VLOOKUP(B195,'Listado de precios'!$A$5:$C$184,3,0)</f>
        <v>10000</v>
      </c>
      <c r="F195" s="2">
        <f t="shared" si="21"/>
        <v>10000</v>
      </c>
    </row>
    <row r="196" spans="1:6" x14ac:dyDescent="0.2">
      <c r="A196" s="2">
        <f t="shared" si="20"/>
        <v>11.239999999999995</v>
      </c>
      <c r="B196" s="2" t="s">
        <v>147</v>
      </c>
      <c r="C196" s="2" t="s">
        <v>2</v>
      </c>
      <c r="D196" s="2">
        <v>1</v>
      </c>
      <c r="E196" s="2">
        <f>VLOOKUP(B196,'Listado de precios'!$A$5:$C$184,3,0)</f>
        <v>6000</v>
      </c>
      <c r="F196" s="2">
        <f t="shared" si="21"/>
        <v>6000</v>
      </c>
    </row>
    <row r="197" spans="1:6" x14ac:dyDescent="0.2">
      <c r="E197" s="2" t="s">
        <v>87</v>
      </c>
      <c r="F197" s="2">
        <f>SUM(F173:F196)</f>
        <v>429090.62842666666</v>
      </c>
    </row>
  </sheetData>
  <conditionalFormatting sqref="A1:XFD1048576">
    <cfRule type="notContainsBlanks" dxfId="21" priority="1">
      <formula>LEN(TRIM(A1))&gt;0</formula>
    </cfRule>
    <cfRule type="containsBlanks" dxfId="20" priority="2">
      <formula>LEN(TRIM(A1))=0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56"/>
  <sheetViews>
    <sheetView zoomScale="60" zoomScaleNormal="60" workbookViewId="0">
      <selection sqref="A1:B3"/>
    </sheetView>
  </sheetViews>
  <sheetFormatPr baseColWidth="10" defaultColWidth="11.42578125" defaultRowHeight="12.75" x14ac:dyDescent="0.2"/>
  <cols>
    <col min="1" max="1" width="12.28515625" style="2" bestFit="1" customWidth="1"/>
    <col min="2" max="2" width="73.7109375" style="2" customWidth="1"/>
    <col min="3" max="3" width="8" style="2" customWidth="1"/>
    <col min="4" max="16384" width="11.42578125" style="2"/>
  </cols>
  <sheetData>
    <row r="4" spans="1:6" x14ac:dyDescent="0.2">
      <c r="A4" s="2" t="s">
        <v>3</v>
      </c>
      <c r="B4" s="2" t="s">
        <v>4</v>
      </c>
      <c r="C4" s="2" t="s">
        <v>5</v>
      </c>
      <c r="D4" s="2" t="s">
        <v>6</v>
      </c>
      <c r="E4" s="2" t="s">
        <v>8</v>
      </c>
      <c r="F4" s="2" t="s">
        <v>9</v>
      </c>
    </row>
    <row r="5" spans="1:6" x14ac:dyDescent="0.2">
      <c r="A5" s="2" t="s">
        <v>10</v>
      </c>
      <c r="B5" s="2" t="s">
        <v>113</v>
      </c>
    </row>
    <row r="6" spans="1:6" x14ac:dyDescent="0.2">
      <c r="A6" s="2">
        <v>1</v>
      </c>
      <c r="B6" s="2" t="s">
        <v>15</v>
      </c>
    </row>
    <row r="7" spans="1:6" x14ac:dyDescent="0.2">
      <c r="A7" s="2">
        <f t="shared" ref="A7:A16" si="0">A6+0.01</f>
        <v>1.01</v>
      </c>
      <c r="B7" s="2" t="s">
        <v>37</v>
      </c>
      <c r="C7" s="2" t="s">
        <v>38</v>
      </c>
      <c r="D7" s="2">
        <v>3.3900000000000002E-3</v>
      </c>
      <c r="E7" s="2">
        <f>VLOOKUP(B7,'Listado de precios'!$A$5:$C$184,3,0)</f>
        <v>56900</v>
      </c>
      <c r="F7" s="2">
        <f t="shared" ref="F7:F16" si="1">E7*D7</f>
        <v>192.89100000000002</v>
      </c>
    </row>
    <row r="8" spans="1:6" x14ac:dyDescent="0.2">
      <c r="A8" s="2">
        <f t="shared" si="0"/>
        <v>1.02</v>
      </c>
      <c r="B8" s="2" t="s">
        <v>53</v>
      </c>
      <c r="C8" s="2" t="s">
        <v>2</v>
      </c>
      <c r="D8" s="2">
        <v>0.01</v>
      </c>
      <c r="E8" s="2">
        <f>VLOOKUP(B8,'Listado de precios'!$A$5:$C$184,3,0)</f>
        <v>27900</v>
      </c>
      <c r="F8" s="2">
        <f t="shared" si="1"/>
        <v>279</v>
      </c>
    </row>
    <row r="9" spans="1:6" x14ac:dyDescent="0.2">
      <c r="A9" s="2">
        <f t="shared" si="0"/>
        <v>1.03</v>
      </c>
      <c r="B9" s="2" t="s">
        <v>150</v>
      </c>
      <c r="C9" s="2" t="s">
        <v>1</v>
      </c>
      <c r="D9" s="2">
        <v>9.5</v>
      </c>
      <c r="E9" s="2">
        <f>VLOOKUP(B9,'Listado de precios'!$A$5:$C$184,3,0)</f>
        <v>880</v>
      </c>
      <c r="F9" s="2">
        <f t="shared" si="1"/>
        <v>8360</v>
      </c>
    </row>
    <row r="10" spans="1:6" x14ac:dyDescent="0.2">
      <c r="A10" s="2">
        <f t="shared" si="0"/>
        <v>1.04</v>
      </c>
      <c r="B10" s="2" t="s">
        <v>131</v>
      </c>
      <c r="C10" s="2" t="s">
        <v>1</v>
      </c>
      <c r="D10" s="2">
        <f>D9</f>
        <v>9.5</v>
      </c>
      <c r="E10" s="2">
        <f>VLOOKUP(B10,'Listado de precios'!$A$5:$C$184,3,0)</f>
        <v>2167</v>
      </c>
      <c r="F10" s="2">
        <f t="shared" si="1"/>
        <v>20586.5</v>
      </c>
    </row>
    <row r="11" spans="1:6" x14ac:dyDescent="0.2">
      <c r="A11" s="2">
        <f t="shared" si="0"/>
        <v>1.05</v>
      </c>
      <c r="B11" s="2" t="s">
        <v>69</v>
      </c>
      <c r="C11" s="2" t="s">
        <v>2</v>
      </c>
      <c r="D11" s="2">
        <v>1</v>
      </c>
      <c r="E11" s="2">
        <f>VLOOKUP(B11,'Listado de precios'!$A$5:$C$184,3,0)</f>
        <v>4400</v>
      </c>
      <c r="F11" s="2">
        <f t="shared" si="1"/>
        <v>4400</v>
      </c>
    </row>
    <row r="12" spans="1:6" x14ac:dyDescent="0.2">
      <c r="A12" s="2">
        <f t="shared" si="0"/>
        <v>1.06</v>
      </c>
      <c r="B12" s="2" t="s">
        <v>177</v>
      </c>
      <c r="C12" s="2" t="s">
        <v>2</v>
      </c>
      <c r="D12" s="2">
        <v>1</v>
      </c>
      <c r="E12" s="2">
        <f>VLOOKUP(B12,'Listado de precios'!$A$5:$C$184,3,0)</f>
        <v>1550</v>
      </c>
      <c r="F12" s="2">
        <f t="shared" si="1"/>
        <v>1550</v>
      </c>
    </row>
    <row r="13" spans="1:6" x14ac:dyDescent="0.2">
      <c r="A13" s="2">
        <f t="shared" si="0"/>
        <v>1.07</v>
      </c>
      <c r="B13" s="2" t="s">
        <v>41</v>
      </c>
      <c r="C13" s="2" t="s">
        <v>2</v>
      </c>
      <c r="D13" s="2">
        <v>1</v>
      </c>
      <c r="E13" s="2">
        <f>VLOOKUP(B13,'Listado de precios'!$A$5:$C$184,3,0)</f>
        <v>1100</v>
      </c>
      <c r="F13" s="2">
        <f t="shared" si="1"/>
        <v>1100</v>
      </c>
    </row>
    <row r="14" spans="1:6" x14ac:dyDescent="0.2">
      <c r="A14" s="2">
        <f t="shared" si="0"/>
        <v>1.08</v>
      </c>
      <c r="B14" s="2" t="s">
        <v>22</v>
      </c>
      <c r="C14" s="2" t="s">
        <v>1</v>
      </c>
      <c r="D14" s="2">
        <v>9.5</v>
      </c>
      <c r="E14" s="2">
        <f>VLOOKUP(B14,'Listado de precios'!$A$5:$C$184,3,0)</f>
        <v>1076.0159999999998</v>
      </c>
      <c r="F14" s="2">
        <f t="shared" si="1"/>
        <v>10222.151999999998</v>
      </c>
    </row>
    <row r="15" spans="1:6" x14ac:dyDescent="0.2">
      <c r="A15" s="2">
        <f t="shared" si="0"/>
        <v>1.0900000000000001</v>
      </c>
      <c r="B15" s="2" t="s">
        <v>62</v>
      </c>
      <c r="C15" s="2" t="s">
        <v>2</v>
      </c>
      <c r="D15" s="2">
        <v>1</v>
      </c>
      <c r="E15" s="2">
        <f>VLOOKUP(B15,'Listado de precios'!$A$5:$C$184,3,0)</f>
        <v>12840</v>
      </c>
      <c r="F15" s="2">
        <f t="shared" si="1"/>
        <v>12840</v>
      </c>
    </row>
    <row r="16" spans="1:6" x14ac:dyDescent="0.2">
      <c r="A16" s="2">
        <f t="shared" si="0"/>
        <v>1.1000000000000001</v>
      </c>
      <c r="B16" s="2" t="s">
        <v>146</v>
      </c>
      <c r="C16" s="2" t="s">
        <v>2</v>
      </c>
      <c r="D16" s="2">
        <v>1</v>
      </c>
      <c r="E16" s="2">
        <f>VLOOKUP(B16,'Listado de precios'!$A$5:$C$184,3,0)</f>
        <v>10000</v>
      </c>
      <c r="F16" s="2">
        <f t="shared" si="1"/>
        <v>10000</v>
      </c>
    </row>
    <row r="17" spans="1:6" x14ac:dyDescent="0.2">
      <c r="E17" s="2" t="s">
        <v>87</v>
      </c>
      <c r="F17" s="2">
        <f>SUM(F7:F16)</f>
        <v>69530.543000000005</v>
      </c>
    </row>
    <row r="19" spans="1:6" x14ac:dyDescent="0.2">
      <c r="A19" s="2" t="s">
        <v>10</v>
      </c>
      <c r="B19" s="2" t="s">
        <v>115</v>
      </c>
    </row>
    <row r="20" spans="1:6" x14ac:dyDescent="0.2">
      <c r="A20" s="2">
        <v>2</v>
      </c>
      <c r="B20" s="2" t="s">
        <v>15</v>
      </c>
    </row>
    <row r="21" spans="1:6" x14ac:dyDescent="0.2">
      <c r="A21" s="2">
        <f t="shared" ref="A21:A30" si="2">A20+0.01</f>
        <v>2.0099999999999998</v>
      </c>
      <c r="B21" s="2" t="s">
        <v>37</v>
      </c>
      <c r="C21" s="2" t="s">
        <v>38</v>
      </c>
      <c r="D21" s="2">
        <v>3.3900000000000002E-3</v>
      </c>
      <c r="E21" s="2">
        <f>VLOOKUP(B21,'Listado de precios'!$A$5:$C$184,3,0)</f>
        <v>56900</v>
      </c>
      <c r="F21" s="2">
        <f t="shared" ref="F21:F29" si="3">D21*E21</f>
        <v>192.89100000000002</v>
      </c>
    </row>
    <row r="22" spans="1:6" x14ac:dyDescent="0.2">
      <c r="A22" s="2">
        <f t="shared" si="2"/>
        <v>2.0199999999999996</v>
      </c>
      <c r="B22" s="2" t="s">
        <v>53</v>
      </c>
      <c r="C22" s="2" t="s">
        <v>2</v>
      </c>
      <c r="D22" s="2">
        <v>0.01</v>
      </c>
      <c r="E22" s="2">
        <f>VLOOKUP(B22,'Listado de precios'!$A$5:$C$184,3,0)</f>
        <v>27900</v>
      </c>
      <c r="F22" s="2">
        <f t="shared" si="3"/>
        <v>279</v>
      </c>
    </row>
    <row r="23" spans="1:6" x14ac:dyDescent="0.2">
      <c r="A23" s="2">
        <f t="shared" si="2"/>
        <v>2.0299999999999994</v>
      </c>
      <c r="B23" s="2" t="s">
        <v>150</v>
      </c>
      <c r="C23" s="2" t="s">
        <v>1</v>
      </c>
      <c r="D23" s="2">
        <v>9.5</v>
      </c>
      <c r="E23" s="2">
        <f>VLOOKUP(B23,'Listado de precios'!$A$5:$C$184,3,0)</f>
        <v>880</v>
      </c>
      <c r="F23" s="2">
        <f t="shared" si="3"/>
        <v>8360</v>
      </c>
    </row>
    <row r="24" spans="1:6" x14ac:dyDescent="0.2">
      <c r="A24" s="2">
        <f t="shared" si="2"/>
        <v>2.0399999999999991</v>
      </c>
      <c r="B24" s="2" t="s">
        <v>131</v>
      </c>
      <c r="C24" s="2" t="s">
        <v>1</v>
      </c>
      <c r="D24" s="2">
        <f>D23</f>
        <v>9.5</v>
      </c>
      <c r="E24" s="2">
        <f>VLOOKUP(B24,'Listado de precios'!$A$5:$C$184,3,0)</f>
        <v>2167</v>
      </c>
      <c r="F24" s="2">
        <f t="shared" si="3"/>
        <v>20586.5</v>
      </c>
    </row>
    <row r="25" spans="1:6" x14ac:dyDescent="0.2">
      <c r="A25" s="2">
        <f t="shared" si="2"/>
        <v>2.0499999999999989</v>
      </c>
      <c r="B25" s="2" t="s">
        <v>71</v>
      </c>
      <c r="C25" s="2" t="s">
        <v>2</v>
      </c>
      <c r="D25" s="2">
        <v>1</v>
      </c>
      <c r="E25" s="2">
        <f>VLOOKUP(B25,'Listado de precios'!$A$5:$C$184,3,0)</f>
        <v>15000</v>
      </c>
      <c r="F25" s="2">
        <f t="shared" si="3"/>
        <v>15000</v>
      </c>
    </row>
    <row r="26" spans="1:6" x14ac:dyDescent="0.2">
      <c r="A26" s="2">
        <f t="shared" si="2"/>
        <v>2.0599999999999987</v>
      </c>
      <c r="B26" s="2" t="s">
        <v>177</v>
      </c>
      <c r="C26" s="2" t="s">
        <v>2</v>
      </c>
      <c r="D26" s="2">
        <v>1</v>
      </c>
      <c r="E26" s="2">
        <f>VLOOKUP(B26,'Listado de precios'!$A$5:$C$184,3,0)</f>
        <v>1550</v>
      </c>
      <c r="F26" s="2">
        <f t="shared" si="3"/>
        <v>1550</v>
      </c>
    </row>
    <row r="27" spans="1:6" x14ac:dyDescent="0.2">
      <c r="A27" s="2">
        <f t="shared" si="2"/>
        <v>2.0699999999999985</v>
      </c>
      <c r="B27" s="2" t="s">
        <v>28</v>
      </c>
      <c r="C27" s="2" t="s">
        <v>1</v>
      </c>
      <c r="D27" s="2">
        <v>19</v>
      </c>
      <c r="E27" s="2">
        <f>VLOOKUP(B27,'Listado de precios'!$A$5:$C$184,3,0)</f>
        <v>938.71194000000003</v>
      </c>
      <c r="F27" s="2">
        <f t="shared" si="3"/>
        <v>17835.526860000002</v>
      </c>
    </row>
    <row r="28" spans="1:6" x14ac:dyDescent="0.2">
      <c r="A28" s="2">
        <f t="shared" si="2"/>
        <v>2.0799999999999983</v>
      </c>
      <c r="B28" s="2" t="s">
        <v>42</v>
      </c>
      <c r="C28" s="2" t="s">
        <v>2</v>
      </c>
      <c r="D28" s="2">
        <v>2</v>
      </c>
      <c r="E28" s="2">
        <f>VLOOKUP(B28,'Listado de precios'!$A$5:$C$184,3,0)</f>
        <v>895.71749999999997</v>
      </c>
      <c r="F28" s="2">
        <f t="shared" si="3"/>
        <v>1791.4349999999999</v>
      </c>
    </row>
    <row r="29" spans="1:6" x14ac:dyDescent="0.2">
      <c r="A29" s="2">
        <f t="shared" si="2"/>
        <v>2.0899999999999981</v>
      </c>
      <c r="B29" s="2" t="s">
        <v>64</v>
      </c>
      <c r="C29" s="2" t="s">
        <v>2</v>
      </c>
      <c r="D29" s="2">
        <v>1</v>
      </c>
      <c r="E29" s="2">
        <f>VLOOKUP(B29,'Listado de precios'!$A$5:$C$184,3,0)</f>
        <v>12840</v>
      </c>
      <c r="F29" s="2">
        <f t="shared" si="3"/>
        <v>12840</v>
      </c>
    </row>
    <row r="30" spans="1:6" x14ac:dyDescent="0.2">
      <c r="A30" s="2">
        <f t="shared" si="2"/>
        <v>2.0999999999999979</v>
      </c>
      <c r="B30" s="2" t="s">
        <v>147</v>
      </c>
      <c r="C30" s="2" t="s">
        <v>2</v>
      </c>
      <c r="D30" s="2">
        <v>1</v>
      </c>
      <c r="E30" s="2">
        <f>VLOOKUP(B30,'Listado de precios'!$A$5:$C$184,3,0)</f>
        <v>6000</v>
      </c>
      <c r="F30" s="2">
        <f>E30*D30</f>
        <v>6000</v>
      </c>
    </row>
    <row r="31" spans="1:6" x14ac:dyDescent="0.2">
      <c r="E31" s="2" t="s">
        <v>87</v>
      </c>
      <c r="F31" s="2">
        <f>SUM(F21:F30)</f>
        <v>84435.352859999999</v>
      </c>
    </row>
    <row r="33" spans="1:6" x14ac:dyDescent="0.2">
      <c r="A33" s="2" t="s">
        <v>10</v>
      </c>
      <c r="B33" s="2" t="s">
        <v>117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 t="shared" ref="A35:A41" si="4"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 t="shared" ref="F35:F41" si="5">D35*E35</f>
        <v>192.89100000000002</v>
      </c>
    </row>
    <row r="36" spans="1:6" x14ac:dyDescent="0.2">
      <c r="A36" s="2">
        <f t="shared" si="4"/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5"/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9.5</v>
      </c>
      <c r="E37" s="2">
        <f>VLOOKUP(B37,'Listado de precios'!$A$5:$C$184,3,0)</f>
        <v>880</v>
      </c>
      <c r="F37" s="2">
        <f t="shared" si="5"/>
        <v>8360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v>9.5</v>
      </c>
      <c r="E38" s="2">
        <f>VLOOKUP(B38,'Listado de precios'!$A$5:$C$184,3,0)</f>
        <v>2167</v>
      </c>
      <c r="F38" s="2">
        <f t="shared" si="5"/>
        <v>20586.5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177</v>
      </c>
      <c r="C40" s="2" t="s">
        <v>2</v>
      </c>
      <c r="D40" s="2">
        <v>1</v>
      </c>
      <c r="E40" s="2">
        <f>VLOOKUP(B40,'Listado de precios'!$A$5:$C$184,3,0)</f>
        <v>1550</v>
      </c>
      <c r="F40" s="2">
        <f t="shared" si="5"/>
        <v>1550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44798.391000000003</v>
      </c>
    </row>
    <row r="44" spans="1:6" x14ac:dyDescent="0.2">
      <c r="A44" s="2" t="s">
        <v>10</v>
      </c>
      <c r="B44" s="2" t="s">
        <v>105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f t="shared" ref="A46:A54" si="6">A45+0.01</f>
        <v>4.01</v>
      </c>
      <c r="B46" s="2" t="s">
        <v>32</v>
      </c>
      <c r="C46" s="2" t="s">
        <v>2</v>
      </c>
      <c r="D46" s="2">
        <v>1</v>
      </c>
      <c r="E46" s="2">
        <f>VLOOKUP(B46,'Listado de precios'!$A$5:$C$184,3,0)</f>
        <v>31887.542999999998</v>
      </c>
      <c r="F46" s="2">
        <f t="shared" ref="F46:F54" si="7">D46*E46</f>
        <v>31887.542999999998</v>
      </c>
    </row>
    <row r="47" spans="1:6" x14ac:dyDescent="0.2">
      <c r="A47" s="2">
        <f t="shared" si="6"/>
        <v>4.0199999999999996</v>
      </c>
      <c r="B47" s="2" t="s">
        <v>79</v>
      </c>
      <c r="C47" s="2" t="s">
        <v>1</v>
      </c>
      <c r="D47" s="2">
        <v>12.8</v>
      </c>
      <c r="E47" s="2">
        <f>VLOOKUP(B47,'Listado de precios'!$A$5:$C$184,3,0)</f>
        <v>4659</v>
      </c>
      <c r="F47" s="2">
        <f t="shared" si="7"/>
        <v>59635.200000000004</v>
      </c>
    </row>
    <row r="48" spans="1:6" x14ac:dyDescent="0.2">
      <c r="A48" s="2">
        <f t="shared" si="6"/>
        <v>4.0299999999999994</v>
      </c>
      <c r="B48" s="2" t="s">
        <v>129</v>
      </c>
      <c r="C48" s="2" t="s">
        <v>1</v>
      </c>
      <c r="D48" s="2">
        <f>D47</f>
        <v>12.8</v>
      </c>
      <c r="E48" s="2">
        <f>VLOOKUP(B48,'Listado de precios'!$A$5:$C$184,3,0)</f>
        <v>2167</v>
      </c>
      <c r="F48" s="2">
        <f t="shared" si="7"/>
        <v>27737.600000000002</v>
      </c>
    </row>
    <row r="49" spans="1:6" x14ac:dyDescent="0.2">
      <c r="A49" s="2">
        <f t="shared" si="6"/>
        <v>4.0399999999999991</v>
      </c>
      <c r="B49" s="2" t="s">
        <v>52</v>
      </c>
      <c r="C49" s="2" t="s">
        <v>2</v>
      </c>
      <c r="D49" s="2">
        <v>13</v>
      </c>
      <c r="E49" s="2">
        <f>VLOOKUP(B49,'Listado de precios'!$A$5:$C$184,3,0)</f>
        <v>165</v>
      </c>
      <c r="F49" s="2">
        <f t="shared" si="7"/>
        <v>2145</v>
      </c>
    </row>
    <row r="50" spans="1:6" x14ac:dyDescent="0.2">
      <c r="A50" s="2">
        <f t="shared" si="6"/>
        <v>4.0499999999999989</v>
      </c>
      <c r="B50" s="2" t="s">
        <v>0</v>
      </c>
      <c r="C50" s="2" t="s">
        <v>1</v>
      </c>
      <c r="D50" s="2">
        <f>2.6</f>
        <v>2.6</v>
      </c>
      <c r="E50" s="2">
        <f>VLOOKUP(B50,'Listado de precios'!$A$5:$C$184,3,0)</f>
        <v>600</v>
      </c>
      <c r="F50" s="2">
        <f t="shared" si="7"/>
        <v>1560</v>
      </c>
    </row>
    <row r="51" spans="1:6" x14ac:dyDescent="0.2">
      <c r="A51" s="2">
        <f t="shared" si="6"/>
        <v>4.0599999999999987</v>
      </c>
      <c r="B51" s="2" t="s">
        <v>61</v>
      </c>
      <c r="C51" s="2" t="s">
        <v>2</v>
      </c>
      <c r="D51" s="2">
        <v>1</v>
      </c>
      <c r="E51" s="2">
        <f>VLOOKUP(B51,'Listado de precios'!$A$5:$C$184,3,0)</f>
        <v>19260</v>
      </c>
      <c r="F51" s="2">
        <f t="shared" si="7"/>
        <v>19260</v>
      </c>
    </row>
    <row r="52" spans="1:6" x14ac:dyDescent="0.2">
      <c r="A52" s="2">
        <f t="shared" si="6"/>
        <v>4.0699999999999985</v>
      </c>
      <c r="B52" s="2" t="s">
        <v>46</v>
      </c>
      <c r="C52" s="2" t="s">
        <v>2</v>
      </c>
      <c r="D52" s="2">
        <v>1</v>
      </c>
      <c r="E52" s="2">
        <f>VLOOKUP(B52,'Listado de precios'!$A$5:$C$184,3,0)</f>
        <v>22464.5949</v>
      </c>
      <c r="F52" s="2">
        <f t="shared" si="7"/>
        <v>22464.5949</v>
      </c>
    </row>
    <row r="53" spans="1:6" x14ac:dyDescent="0.2">
      <c r="A53" s="2">
        <f t="shared" si="6"/>
        <v>4.0799999999999983</v>
      </c>
      <c r="B53" s="2" t="s">
        <v>41</v>
      </c>
      <c r="C53" s="2" t="s">
        <v>2</v>
      </c>
      <c r="D53" s="2">
        <v>8</v>
      </c>
      <c r="E53" s="2">
        <f>VLOOKUP(B53,'Listado de precios'!$A$5:$C$184,3,0)</f>
        <v>1100</v>
      </c>
      <c r="F53" s="2">
        <f t="shared" si="7"/>
        <v>8800</v>
      </c>
    </row>
    <row r="54" spans="1:6" x14ac:dyDescent="0.2">
      <c r="A54" s="2">
        <f t="shared" si="6"/>
        <v>4.0899999999999981</v>
      </c>
      <c r="B54" s="2" t="s">
        <v>70</v>
      </c>
      <c r="C54" s="2" t="s">
        <v>2</v>
      </c>
      <c r="D54" s="2">
        <v>1</v>
      </c>
      <c r="E54" s="2">
        <f>VLOOKUP(B54,'Listado de precios'!$A$5:$C$184,3,0)</f>
        <v>9200</v>
      </c>
      <c r="F54" s="2">
        <f t="shared" si="7"/>
        <v>9200</v>
      </c>
    </row>
    <row r="55" spans="1:6" x14ac:dyDescent="0.2">
      <c r="E55" s="2" t="s">
        <v>87</v>
      </c>
      <c r="F55" s="2">
        <f>SUM(F46:F54)</f>
        <v>182689.93789999999</v>
      </c>
    </row>
    <row r="57" spans="1:6" x14ac:dyDescent="0.2">
      <c r="A57" s="2" t="s">
        <v>10</v>
      </c>
      <c r="B57" s="2" t="s">
        <v>106</v>
      </c>
    </row>
    <row r="58" spans="1:6" x14ac:dyDescent="0.2">
      <c r="A58" s="2">
        <v>5</v>
      </c>
      <c r="B58" s="2" t="s">
        <v>15</v>
      </c>
    </row>
    <row r="59" spans="1:6" x14ac:dyDescent="0.2">
      <c r="A59" s="2">
        <f t="shared" ref="A59:A70" si="8">A58+0.01</f>
        <v>5.01</v>
      </c>
      <c r="B59" s="2" t="s">
        <v>48</v>
      </c>
      <c r="C59" s="2" t="s">
        <v>2</v>
      </c>
      <c r="D59" s="2">
        <v>1</v>
      </c>
      <c r="E59" s="2">
        <f>VLOOKUP(B59,'Listado de precios'!$A$5:$C$184,3,0)</f>
        <v>710655</v>
      </c>
      <c r="F59" s="2">
        <f t="shared" ref="F59:F68" si="9">E59*D59</f>
        <v>710655</v>
      </c>
    </row>
    <row r="60" spans="1:6" x14ac:dyDescent="0.2">
      <c r="A60" s="2">
        <f t="shared" si="8"/>
        <v>5.0199999999999996</v>
      </c>
      <c r="B60" s="2" t="s">
        <v>149</v>
      </c>
      <c r="C60" s="2" t="s">
        <v>2</v>
      </c>
      <c r="D60" s="2">
        <f>D59</f>
        <v>1</v>
      </c>
      <c r="E60" s="2">
        <f>VLOOKUP(B60,'Listado de precios'!$A$5:$C$184,3,0)</f>
        <v>8560</v>
      </c>
      <c r="F60" s="2">
        <f t="shared" si="9"/>
        <v>8560</v>
      </c>
    </row>
    <row r="61" spans="1:6" ht="11.45" customHeight="1" x14ac:dyDescent="0.2">
      <c r="A61" s="2">
        <f t="shared" si="8"/>
        <v>5.0299999999999994</v>
      </c>
      <c r="B61" s="2" t="s">
        <v>77</v>
      </c>
      <c r="C61" s="2" t="s">
        <v>1</v>
      </c>
      <c r="D61" s="2">
        <v>16</v>
      </c>
      <c r="E61" s="2">
        <f>VLOOKUP(B61,'Listado de precios'!$A$5:$C$184,3,0)</f>
        <v>9946</v>
      </c>
      <c r="F61" s="2">
        <f t="shared" si="9"/>
        <v>159136</v>
      </c>
    </row>
    <row r="62" spans="1:6" x14ac:dyDescent="0.2">
      <c r="A62" s="2">
        <f t="shared" si="8"/>
        <v>5.0399999999999991</v>
      </c>
      <c r="B62" s="2" t="s">
        <v>127</v>
      </c>
      <c r="C62" s="2" t="s">
        <v>1</v>
      </c>
      <c r="D62" s="2">
        <f>D61</f>
        <v>16</v>
      </c>
      <c r="E62" s="2">
        <f>VLOOKUP(B62,'Listado de precios'!$A$5:$C$184,3,0)</f>
        <v>4333</v>
      </c>
      <c r="F62" s="2">
        <f t="shared" si="9"/>
        <v>69328</v>
      </c>
    </row>
    <row r="63" spans="1:6" x14ac:dyDescent="0.2">
      <c r="A63" s="2">
        <f t="shared" si="8"/>
        <v>5.0499999999999989</v>
      </c>
      <c r="B63" s="2" t="s">
        <v>50</v>
      </c>
      <c r="C63" s="2" t="s">
        <v>2</v>
      </c>
      <c r="D63" s="2">
        <f>D61</f>
        <v>16</v>
      </c>
      <c r="E63" s="2">
        <f>VLOOKUP(B63,'Listado de precios'!$A$5:$C$184,3,0)</f>
        <v>560</v>
      </c>
      <c r="F63" s="2">
        <f t="shared" si="9"/>
        <v>8960</v>
      </c>
    </row>
    <row r="64" spans="1:6" x14ac:dyDescent="0.2">
      <c r="A64" s="2">
        <f t="shared" si="8"/>
        <v>5.0599999999999987</v>
      </c>
      <c r="B64" s="2" t="s">
        <v>0</v>
      </c>
      <c r="C64" s="2" t="s">
        <v>2</v>
      </c>
      <c r="D64" s="2">
        <v>13</v>
      </c>
      <c r="E64" s="2">
        <f>VLOOKUP(B64,'Listado de precios'!$A$5:$C$184,3,0)</f>
        <v>600</v>
      </c>
      <c r="F64" s="2">
        <f t="shared" si="9"/>
        <v>7800</v>
      </c>
    </row>
    <row r="65" spans="1:6" x14ac:dyDescent="0.2">
      <c r="A65" s="2">
        <f t="shared" si="8"/>
        <v>5.0699999999999985</v>
      </c>
      <c r="B65" s="2" t="s">
        <v>30</v>
      </c>
      <c r="C65" s="2" t="s">
        <v>2</v>
      </c>
      <c r="D65" s="2">
        <v>4</v>
      </c>
      <c r="E65" s="2">
        <f>VLOOKUP(B65,'Listado de precios'!$A$5:$C$184,3,0)</f>
        <v>86580</v>
      </c>
      <c r="F65" s="2">
        <f t="shared" si="9"/>
        <v>346320</v>
      </c>
    </row>
    <row r="66" spans="1:6" x14ac:dyDescent="0.2">
      <c r="A66" s="2">
        <f t="shared" si="8"/>
        <v>5.0799999999999983</v>
      </c>
      <c r="B66" s="2" t="s">
        <v>54</v>
      </c>
      <c r="C66" s="2" t="s">
        <v>2</v>
      </c>
      <c r="D66" s="2">
        <f>D65</f>
        <v>4</v>
      </c>
      <c r="E66" s="2">
        <f>VLOOKUP(B66,'Listado de precios'!$A$5:$C$184,3,0)</f>
        <v>8560</v>
      </c>
      <c r="F66" s="2">
        <f t="shared" si="9"/>
        <v>34240</v>
      </c>
    </row>
    <row r="67" spans="1:6" x14ac:dyDescent="0.2">
      <c r="A67" s="2">
        <f t="shared" si="8"/>
        <v>5.0899999999999981</v>
      </c>
      <c r="B67" s="2" t="s">
        <v>22</v>
      </c>
      <c r="C67" s="2" t="s">
        <v>1</v>
      </c>
      <c r="D67" s="2">
        <v>102</v>
      </c>
      <c r="E67" s="2">
        <f>VLOOKUP(B67,'Listado de precios'!$A$5:$C$184,3,0)</f>
        <v>1076.0159999999998</v>
      </c>
      <c r="F67" s="2">
        <f t="shared" si="9"/>
        <v>109753.63199999998</v>
      </c>
    </row>
    <row r="68" spans="1:6" x14ac:dyDescent="0.2">
      <c r="A68" s="2">
        <f t="shared" si="8"/>
        <v>5.0999999999999979</v>
      </c>
      <c r="B68" s="2" t="s">
        <v>41</v>
      </c>
      <c r="C68" s="2" t="s">
        <v>205</v>
      </c>
      <c r="D68" s="2">
        <v>6</v>
      </c>
      <c r="E68" s="2">
        <f>VLOOKUP(B68,'Listado de precios'!$A$5:$C$184,3,0)</f>
        <v>1100</v>
      </c>
      <c r="F68" s="2">
        <f t="shared" si="9"/>
        <v>6600</v>
      </c>
    </row>
    <row r="69" spans="1:6" x14ac:dyDescent="0.2">
      <c r="A69" s="2">
        <f t="shared" si="8"/>
        <v>5.1099999999999977</v>
      </c>
      <c r="B69" s="2" t="s">
        <v>68</v>
      </c>
      <c r="C69" s="2" t="s">
        <v>2</v>
      </c>
      <c r="D69" s="2">
        <v>1</v>
      </c>
      <c r="E69" s="2">
        <f>VLOOKUP(B69,'Listado de precios'!$A$5:$C$184,3,0)</f>
        <v>18000</v>
      </c>
      <c r="F69" s="2">
        <f>D69*E69</f>
        <v>18000</v>
      </c>
    </row>
    <row r="70" spans="1:6" x14ac:dyDescent="0.2">
      <c r="A70" s="2">
        <f t="shared" si="8"/>
        <v>5.1199999999999974</v>
      </c>
      <c r="B70" s="2" t="s">
        <v>24</v>
      </c>
      <c r="C70" s="2" t="s">
        <v>1</v>
      </c>
      <c r="D70" s="2">
        <v>51</v>
      </c>
      <c r="E70" s="2">
        <f>VLOOKUP(B70,'Listado de precios'!$A$5:$C$184,3,0)</f>
        <v>1800</v>
      </c>
      <c r="F70" s="2">
        <f>D70*E70</f>
        <v>91800</v>
      </c>
    </row>
    <row r="71" spans="1:6" x14ac:dyDescent="0.2">
      <c r="E71" s="2" t="s">
        <v>87</v>
      </c>
      <c r="F71" s="2">
        <f>SUM(F59:F70)</f>
        <v>1571152.632</v>
      </c>
    </row>
    <row r="73" spans="1:6" x14ac:dyDescent="0.2">
      <c r="A73" s="2" t="s">
        <v>10</v>
      </c>
      <c r="B73" s="2" t="s">
        <v>107</v>
      </c>
    </row>
    <row r="74" spans="1:6" x14ac:dyDescent="0.2">
      <c r="A74" s="2">
        <v>6</v>
      </c>
      <c r="B74" s="2" t="s">
        <v>15</v>
      </c>
    </row>
    <row r="75" spans="1:6" x14ac:dyDescent="0.2">
      <c r="A75" s="2">
        <f t="shared" ref="A75:A89" si="10">A74+0.01</f>
        <v>6.01</v>
      </c>
      <c r="B75" s="2" t="s">
        <v>49</v>
      </c>
      <c r="C75" s="2" t="s">
        <v>2</v>
      </c>
      <c r="D75" s="2">
        <v>3</v>
      </c>
      <c r="E75" s="2">
        <f>VLOOKUP(B75,'Listado de precios'!$A$5:$C$184,3,0)</f>
        <v>147889</v>
      </c>
      <c r="F75" s="2">
        <f t="shared" ref="F75:F89" si="11">D75*E75</f>
        <v>443667</v>
      </c>
    </row>
    <row r="76" spans="1:6" x14ac:dyDescent="0.2">
      <c r="A76" s="2">
        <f t="shared" si="10"/>
        <v>6.02</v>
      </c>
      <c r="B76" s="2" t="s">
        <v>59</v>
      </c>
      <c r="C76" s="2" t="s">
        <v>2</v>
      </c>
      <c r="D76" s="2">
        <f>D75</f>
        <v>3</v>
      </c>
      <c r="E76" s="2">
        <f>VLOOKUP(B76,'Listado de precios'!$A$5:$C$184,3,0)</f>
        <v>8560</v>
      </c>
      <c r="F76" s="2">
        <f t="shared" si="11"/>
        <v>25680</v>
      </c>
    </row>
    <row r="77" spans="1:6" x14ac:dyDescent="0.2">
      <c r="A77" s="2">
        <f t="shared" si="10"/>
        <v>6.0299999999999994</v>
      </c>
      <c r="B77" s="2" t="s">
        <v>158</v>
      </c>
      <c r="C77" s="2" t="s">
        <v>2</v>
      </c>
      <c r="D77" s="2">
        <f>D75</f>
        <v>3</v>
      </c>
      <c r="E77" s="2">
        <f>VLOOKUP(B77,'Listado de precios'!$A$5:$C$184,3,0)</f>
        <v>760000</v>
      </c>
      <c r="F77" s="2">
        <f t="shared" si="11"/>
        <v>2280000</v>
      </c>
    </row>
    <row r="78" spans="1:6" x14ac:dyDescent="0.2">
      <c r="A78" s="2">
        <f t="shared" si="10"/>
        <v>6.0399999999999991</v>
      </c>
      <c r="B78" s="2" t="s">
        <v>78</v>
      </c>
      <c r="C78" s="2" t="s">
        <v>1</v>
      </c>
      <c r="D78" s="2">
        <v>245</v>
      </c>
      <c r="E78" s="2">
        <f>VLOOKUP(B78,'Listado de precios'!$A$5:$C$184,3,0)</f>
        <v>14675</v>
      </c>
      <c r="F78" s="2">
        <f t="shared" si="11"/>
        <v>3595375</v>
      </c>
    </row>
    <row r="79" spans="1:6" x14ac:dyDescent="0.2">
      <c r="A79" s="2">
        <f t="shared" si="10"/>
        <v>6.0499999999999989</v>
      </c>
      <c r="B79" s="2" t="s">
        <v>51</v>
      </c>
      <c r="C79" s="2" t="s">
        <v>2</v>
      </c>
      <c r="D79" s="2">
        <f>D78</f>
        <v>245</v>
      </c>
      <c r="E79" s="2">
        <f>VLOOKUP(B79,'Listado de precios'!$A$5:$C$184,3,0)</f>
        <v>910</v>
      </c>
      <c r="F79" s="2">
        <f t="shared" si="11"/>
        <v>222950</v>
      </c>
    </row>
    <row r="80" spans="1:6" x14ac:dyDescent="0.2">
      <c r="A80" s="2">
        <f t="shared" si="10"/>
        <v>6.0599999999999987</v>
      </c>
      <c r="B80" s="2" t="s">
        <v>128</v>
      </c>
      <c r="C80" s="2" t="s">
        <v>1</v>
      </c>
      <c r="D80" s="2">
        <f>D78</f>
        <v>245</v>
      </c>
      <c r="E80" s="2">
        <f>VLOOKUP(B80,'Listado de precios'!$A$5:$C$184,3,0)</f>
        <v>6500</v>
      </c>
      <c r="F80" s="2">
        <f t="shared" si="11"/>
        <v>1592500</v>
      </c>
    </row>
    <row r="81" spans="1:6" x14ac:dyDescent="0.2">
      <c r="A81" s="2">
        <f t="shared" si="10"/>
        <v>6.0699999999999985</v>
      </c>
      <c r="B81" s="2" t="s">
        <v>0</v>
      </c>
      <c r="C81" s="2" t="s">
        <v>1</v>
      </c>
      <c r="D81" s="2">
        <v>40</v>
      </c>
      <c r="E81" s="2">
        <f>VLOOKUP(B81,'Listado de precios'!$A$5:$C$184,3,0)</f>
        <v>600</v>
      </c>
      <c r="F81" s="2">
        <f t="shared" si="11"/>
        <v>24000</v>
      </c>
    </row>
    <row r="82" spans="1:6" x14ac:dyDescent="0.2">
      <c r="A82" s="2">
        <f t="shared" si="10"/>
        <v>6.0799999999999983</v>
      </c>
      <c r="B82" s="2" t="s">
        <v>27</v>
      </c>
      <c r="C82" s="2" t="s">
        <v>1</v>
      </c>
      <c r="D82" s="2">
        <v>142</v>
      </c>
      <c r="E82" s="2">
        <f>VLOOKUP(B82,'Listado de precios'!$A$5:$C$184,3,0)</f>
        <v>1076.0159999999998</v>
      </c>
      <c r="F82" s="2">
        <f t="shared" si="11"/>
        <v>152794.27199999997</v>
      </c>
    </row>
    <row r="83" spans="1:6" x14ac:dyDescent="0.2">
      <c r="A83" s="2">
        <f t="shared" si="10"/>
        <v>6.0899999999999981</v>
      </c>
      <c r="B83" s="2" t="s">
        <v>46</v>
      </c>
      <c r="C83" s="2" t="s">
        <v>2</v>
      </c>
      <c r="D83" s="2">
        <v>3</v>
      </c>
      <c r="E83" s="2">
        <f>VLOOKUP(B83,'Listado de precios'!$A$5:$C$184,3,0)</f>
        <v>22464.5949</v>
      </c>
      <c r="F83" s="2">
        <f t="shared" si="11"/>
        <v>67393.784700000004</v>
      </c>
    </row>
    <row r="84" spans="1:6" x14ac:dyDescent="0.2">
      <c r="A84" s="2">
        <f t="shared" si="10"/>
        <v>6.0999999999999979</v>
      </c>
      <c r="B84" s="2" t="s">
        <v>45</v>
      </c>
      <c r="C84" s="2" t="s">
        <v>2</v>
      </c>
      <c r="D84" s="2">
        <v>12</v>
      </c>
      <c r="E84" s="2">
        <f>VLOOKUP(B84,'Listado de precios'!$A$5:$C$184,3,0)</f>
        <v>8885.5175999999992</v>
      </c>
      <c r="F84" s="2">
        <f t="shared" si="11"/>
        <v>106626.21119999999</v>
      </c>
    </row>
    <row r="85" spans="1:6" x14ac:dyDescent="0.2">
      <c r="A85" s="2">
        <f t="shared" si="10"/>
        <v>6.1099999999999977</v>
      </c>
      <c r="B85" s="2" t="s">
        <v>44</v>
      </c>
      <c r="C85" s="2" t="s">
        <v>2</v>
      </c>
      <c r="D85" s="2">
        <v>2</v>
      </c>
      <c r="E85" s="2">
        <f>VLOOKUP(B85,'Listado de precios'!$A$5:$C$184,3,0)</f>
        <v>8455.5731999999989</v>
      </c>
      <c r="F85" s="2">
        <f t="shared" si="11"/>
        <v>16911.146399999998</v>
      </c>
    </row>
    <row r="86" spans="1:6" x14ac:dyDescent="0.2">
      <c r="A86" s="2">
        <f t="shared" si="10"/>
        <v>6.1199999999999974</v>
      </c>
      <c r="B86" s="2" t="s">
        <v>43</v>
      </c>
      <c r="C86" s="2" t="s">
        <v>2</v>
      </c>
      <c r="D86" s="2">
        <v>5</v>
      </c>
      <c r="E86" s="2">
        <f>VLOOKUP(B86,'Listado de precios'!$A$5:$C$184,3,0)</f>
        <v>7201.5686999999989</v>
      </c>
      <c r="F86" s="2">
        <f t="shared" si="11"/>
        <v>36007.843499999995</v>
      </c>
    </row>
    <row r="87" spans="1:6" x14ac:dyDescent="0.2">
      <c r="A87" s="2">
        <f t="shared" si="10"/>
        <v>6.1299999999999972</v>
      </c>
      <c r="B87" s="2" t="s">
        <v>26</v>
      </c>
      <c r="C87" s="2" t="s">
        <v>1</v>
      </c>
      <c r="D87" s="2">
        <v>111</v>
      </c>
      <c r="E87" s="2">
        <f>VLOOKUP(B87,'Listado de precios'!$A$5:$C$184,3,0)</f>
        <v>45990.6</v>
      </c>
      <c r="F87" s="2">
        <f t="shared" si="11"/>
        <v>5104956.5999999996</v>
      </c>
    </row>
    <row r="88" spans="1:6" x14ac:dyDescent="0.2">
      <c r="A88" s="2">
        <f t="shared" si="10"/>
        <v>6.139999999999997</v>
      </c>
      <c r="B88" s="2" t="s">
        <v>154</v>
      </c>
      <c r="C88" s="2" t="s">
        <v>2</v>
      </c>
      <c r="D88" s="2">
        <v>1</v>
      </c>
      <c r="E88" s="2">
        <f>VLOOKUP(B88,'Listado de precios'!$A$5:$C$184,3,0)</f>
        <v>110000</v>
      </c>
      <c r="F88" s="2">
        <f t="shared" si="11"/>
        <v>110000</v>
      </c>
    </row>
    <row r="89" spans="1:6" x14ac:dyDescent="0.2">
      <c r="A89" s="2">
        <f t="shared" si="10"/>
        <v>6.1499999999999968</v>
      </c>
      <c r="B89" s="2" t="s">
        <v>173</v>
      </c>
      <c r="C89" s="2" t="s">
        <v>60</v>
      </c>
      <c r="D89" s="2">
        <v>2</v>
      </c>
      <c r="E89" s="2">
        <f>VLOOKUP(B89,'Listado de precios'!$A$5:$C$184,3,0)</f>
        <v>960000</v>
      </c>
      <c r="F89" s="2">
        <f t="shared" si="11"/>
        <v>1920000</v>
      </c>
    </row>
    <row r="90" spans="1:6" x14ac:dyDescent="0.2">
      <c r="E90" s="2" t="s">
        <v>87</v>
      </c>
      <c r="F90" s="2">
        <f>SUM(F75:F89)</f>
        <v>15698861.857800001</v>
      </c>
    </row>
    <row r="92" spans="1:6" x14ac:dyDescent="0.2">
      <c r="A92" s="2" t="s">
        <v>10</v>
      </c>
      <c r="B92" s="2" t="s">
        <v>108</v>
      </c>
    </row>
    <row r="93" spans="1:6" x14ac:dyDescent="0.2">
      <c r="A93" s="2">
        <v>7</v>
      </c>
      <c r="B93" s="2" t="s">
        <v>15</v>
      </c>
    </row>
    <row r="94" spans="1:6" x14ac:dyDescent="0.2">
      <c r="A94" s="2">
        <f t="shared" ref="A94:A99" si="12">A93+0.01</f>
        <v>7.01</v>
      </c>
      <c r="B94" s="2" t="s">
        <v>153</v>
      </c>
      <c r="C94" s="2" t="s">
        <v>2</v>
      </c>
      <c r="D94" s="2">
        <v>1</v>
      </c>
      <c r="E94" s="2">
        <f>VLOOKUP(B94,'Listado de precios'!$A$5:$C$184,3,0)</f>
        <v>54900</v>
      </c>
      <c r="F94" s="2">
        <f t="shared" ref="F94:F99" si="13">E94*D94</f>
        <v>54900</v>
      </c>
    </row>
    <row r="95" spans="1:6" x14ac:dyDescent="0.2">
      <c r="A95" s="2">
        <f t="shared" si="12"/>
        <v>7.02</v>
      </c>
      <c r="B95" s="2" t="s">
        <v>68</v>
      </c>
      <c r="C95" s="2" t="s">
        <v>2</v>
      </c>
      <c r="D95" s="2">
        <v>15</v>
      </c>
      <c r="E95" s="2">
        <f>VLOOKUP(B95,'Listado de precios'!$A$5:$C$184,3,0)</f>
        <v>18000</v>
      </c>
      <c r="F95" s="2">
        <f t="shared" si="13"/>
        <v>270000</v>
      </c>
    </row>
    <row r="96" spans="1:6" x14ac:dyDescent="0.2">
      <c r="A96" s="2">
        <f t="shared" si="12"/>
        <v>7.0299999999999994</v>
      </c>
      <c r="B96" s="2" t="s">
        <v>123</v>
      </c>
      <c r="C96" s="2" t="s">
        <v>2</v>
      </c>
      <c r="D96" s="2">
        <v>1</v>
      </c>
      <c r="E96" s="2">
        <f>VLOOKUP(B96,'Listado de precios'!$A$5:$C$184,3,0)</f>
        <v>90000</v>
      </c>
      <c r="F96" s="2">
        <f t="shared" si="13"/>
        <v>90000</v>
      </c>
    </row>
    <row r="97" spans="1:6" x14ac:dyDescent="0.2">
      <c r="A97" s="2">
        <f t="shared" si="12"/>
        <v>7.0399999999999991</v>
      </c>
      <c r="B97" s="2" t="s">
        <v>73</v>
      </c>
      <c r="C97" s="2" t="s">
        <v>2</v>
      </c>
      <c r="D97" s="2">
        <v>12</v>
      </c>
      <c r="E97" s="2">
        <f>VLOOKUP(B97,'Listado de precios'!$A$5:$C$184,3,0)</f>
        <v>11996</v>
      </c>
      <c r="F97" s="2">
        <f t="shared" si="13"/>
        <v>143952</v>
      </c>
    </row>
    <row r="98" spans="1:6" x14ac:dyDescent="0.2">
      <c r="A98" s="2">
        <f t="shared" si="12"/>
        <v>7.0499999999999989</v>
      </c>
      <c r="B98" s="2" t="s">
        <v>20</v>
      </c>
      <c r="C98" s="2" t="s">
        <v>1</v>
      </c>
      <c r="D98" s="2">
        <v>8</v>
      </c>
      <c r="E98" s="2">
        <f>VLOOKUP(B98,'Listado de precios'!$A$5:$C$184,3,0)</f>
        <v>69389</v>
      </c>
      <c r="F98" s="2">
        <f t="shared" si="13"/>
        <v>555112</v>
      </c>
    </row>
    <row r="99" spans="1:6" x14ac:dyDescent="0.2">
      <c r="A99" s="2">
        <f t="shared" si="12"/>
        <v>7.0599999999999987</v>
      </c>
      <c r="B99" s="2" t="s">
        <v>126</v>
      </c>
      <c r="C99" s="2" t="s">
        <v>2</v>
      </c>
      <c r="D99" s="2">
        <v>1</v>
      </c>
      <c r="E99" s="2">
        <f>VLOOKUP(B99,'Listado de precios'!$A$5:$C$184,3,0)</f>
        <v>642000</v>
      </c>
      <c r="F99" s="2">
        <f t="shared" si="13"/>
        <v>642000</v>
      </c>
    </row>
    <row r="100" spans="1:6" x14ac:dyDescent="0.2">
      <c r="E100" s="2" t="s">
        <v>87</v>
      </c>
      <c r="F100" s="2">
        <f>SUM(F94:F99)</f>
        <v>1755964</v>
      </c>
    </row>
    <row r="102" spans="1:6" x14ac:dyDescent="0.2">
      <c r="A102" s="2" t="s">
        <v>10</v>
      </c>
      <c r="B102" s="2" t="s">
        <v>109</v>
      </c>
    </row>
    <row r="103" spans="1:6" x14ac:dyDescent="0.2">
      <c r="A103" s="2">
        <v>8</v>
      </c>
      <c r="B103" s="2" t="s">
        <v>15</v>
      </c>
    </row>
    <row r="104" spans="1:6" x14ac:dyDescent="0.2">
      <c r="A104" s="2">
        <f t="shared" ref="A104:A121" si="14">A103+0.01</f>
        <v>8.01</v>
      </c>
      <c r="B104" s="2" t="s">
        <v>76</v>
      </c>
      <c r="C104" s="2" t="s">
        <v>2</v>
      </c>
      <c r="D104" s="2">
        <v>1</v>
      </c>
      <c r="E104" s="2">
        <f>VLOOKUP(B104,'Listado de precios'!$A$5:$C$184,3,0)</f>
        <v>522095.81640000001</v>
      </c>
      <c r="F104" s="2">
        <f t="shared" ref="F104:F121" si="15">E104*D104</f>
        <v>522095.81640000001</v>
      </c>
    </row>
    <row r="105" spans="1:6" x14ac:dyDescent="0.2">
      <c r="A105" s="2">
        <f t="shared" si="14"/>
        <v>8.02</v>
      </c>
      <c r="B105" s="2" t="s">
        <v>17</v>
      </c>
      <c r="C105" s="2" t="s">
        <v>2</v>
      </c>
      <c r="D105" s="2">
        <v>1</v>
      </c>
      <c r="E105" s="2">
        <f>VLOOKUP(B105,'Listado de precios'!$A$5:$C$184,3,0)</f>
        <v>180000</v>
      </c>
      <c r="F105" s="2">
        <f t="shared" si="15"/>
        <v>180000</v>
      </c>
    </row>
    <row r="106" spans="1:6" x14ac:dyDescent="0.2">
      <c r="A106" s="2">
        <f t="shared" si="14"/>
        <v>8.0299999999999994</v>
      </c>
      <c r="B106" s="2" t="s">
        <v>14</v>
      </c>
      <c r="C106" s="2" t="s">
        <v>2</v>
      </c>
      <c r="D106" s="2">
        <v>1</v>
      </c>
      <c r="E106" s="2">
        <f>VLOOKUP(B106,'Listado de precios'!$A$5:$C$184,3,0)</f>
        <v>65244.062700000002</v>
      </c>
      <c r="F106" s="2">
        <f t="shared" si="15"/>
        <v>65244.062700000002</v>
      </c>
    </row>
    <row r="107" spans="1:6" x14ac:dyDescent="0.2">
      <c r="A107" s="2">
        <f t="shared" si="14"/>
        <v>8.0399999999999991</v>
      </c>
      <c r="B107" s="2" t="s">
        <v>65</v>
      </c>
      <c r="C107" s="2" t="s">
        <v>2</v>
      </c>
      <c r="D107" s="2">
        <v>2</v>
      </c>
      <c r="E107" s="2">
        <f>VLOOKUP(B107,'Listado de precios'!$A$5:$C$184,3,0)</f>
        <v>383500</v>
      </c>
      <c r="F107" s="2">
        <f t="shared" si="15"/>
        <v>767000</v>
      </c>
    </row>
    <row r="108" spans="1:6" x14ac:dyDescent="0.2">
      <c r="A108" s="2">
        <f t="shared" si="14"/>
        <v>8.0499999999999989</v>
      </c>
      <c r="B108" s="2" t="s">
        <v>72</v>
      </c>
      <c r="C108" s="2" t="s">
        <v>2</v>
      </c>
      <c r="D108" s="2">
        <v>1</v>
      </c>
      <c r="E108" s="2">
        <f>VLOOKUP(B108,'Listado de precios'!$A$5:$C$184,3,0)</f>
        <v>229984.4253</v>
      </c>
      <c r="F108" s="2">
        <f t="shared" si="15"/>
        <v>229984.4253</v>
      </c>
    </row>
    <row r="109" spans="1:6" x14ac:dyDescent="0.2">
      <c r="A109" s="2">
        <f t="shared" si="14"/>
        <v>8.0599999999999987</v>
      </c>
      <c r="B109" s="2" t="s">
        <v>67</v>
      </c>
      <c r="C109" s="2" t="s">
        <v>2</v>
      </c>
      <c r="D109" s="2">
        <v>12</v>
      </c>
      <c r="E109" s="2">
        <f>VLOOKUP(B109,'Listado de precios'!$A$5:$C$184,3,0)</f>
        <v>6055.0502999999999</v>
      </c>
      <c r="F109" s="2">
        <f t="shared" si="15"/>
        <v>72660.603600000002</v>
      </c>
    </row>
    <row r="110" spans="1:6" x14ac:dyDescent="0.2">
      <c r="A110" s="2">
        <f t="shared" si="14"/>
        <v>8.0699999999999985</v>
      </c>
      <c r="B110" s="2" t="s">
        <v>36</v>
      </c>
      <c r="C110" s="2" t="s">
        <v>2</v>
      </c>
      <c r="D110" s="2">
        <v>1</v>
      </c>
      <c r="E110" s="2">
        <f>VLOOKUP(B110,'Listado de precios'!$A$5:$C$184,3,0)</f>
        <v>2400.5229000000004</v>
      </c>
      <c r="F110" s="2">
        <f t="shared" si="15"/>
        <v>2400.5229000000004</v>
      </c>
    </row>
    <row r="111" spans="1:6" x14ac:dyDescent="0.2">
      <c r="A111" s="2">
        <f t="shared" si="14"/>
        <v>8.0799999999999983</v>
      </c>
      <c r="B111" s="2" t="s">
        <v>47</v>
      </c>
      <c r="C111" s="2" t="s">
        <v>2</v>
      </c>
      <c r="D111" s="2">
        <v>1</v>
      </c>
      <c r="E111" s="2">
        <f>VLOOKUP(B111,'Listado de precios'!$A$5:$C$184,3,0)</f>
        <v>635242.85100000002</v>
      </c>
      <c r="F111" s="2">
        <f t="shared" si="15"/>
        <v>635242.85100000002</v>
      </c>
    </row>
    <row r="112" spans="1:6" x14ac:dyDescent="0.2">
      <c r="A112" s="2">
        <f t="shared" si="14"/>
        <v>8.0899999999999981</v>
      </c>
      <c r="B112" s="2" t="s">
        <v>7</v>
      </c>
      <c r="C112" s="2" t="s">
        <v>2</v>
      </c>
      <c r="D112" s="2">
        <v>6</v>
      </c>
      <c r="E112" s="2">
        <f>VLOOKUP(B112,'Listado de precios'!$A$5:$C$184,3,0)</f>
        <v>245820.7107</v>
      </c>
      <c r="F112" s="2">
        <f t="shared" si="15"/>
        <v>1474924.2642000001</v>
      </c>
    </row>
    <row r="113" spans="1:6" x14ac:dyDescent="0.2">
      <c r="A113" s="2">
        <f t="shared" si="14"/>
        <v>8.0999999999999979</v>
      </c>
      <c r="B113" s="2" t="s">
        <v>13</v>
      </c>
      <c r="C113" s="2" t="s">
        <v>2</v>
      </c>
      <c r="D113" s="2">
        <v>1</v>
      </c>
      <c r="E113" s="2">
        <f>VLOOKUP(B113,'Listado de precios'!$A$5:$C$184,3,0)</f>
        <v>198455.16930000004</v>
      </c>
      <c r="F113" s="2">
        <f t="shared" si="15"/>
        <v>198455.16930000004</v>
      </c>
    </row>
    <row r="114" spans="1:6" x14ac:dyDescent="0.2">
      <c r="A114" s="2">
        <f t="shared" si="14"/>
        <v>8.1099999999999977</v>
      </c>
      <c r="B114" s="2" t="s">
        <v>153</v>
      </c>
      <c r="C114" s="2" t="s">
        <v>2</v>
      </c>
      <c r="D114" s="2">
        <v>1</v>
      </c>
      <c r="E114" s="2">
        <f>VLOOKUP(B114,'Listado de precios'!$A$5:$C$184,3,0)</f>
        <v>54900</v>
      </c>
      <c r="F114" s="2">
        <f t="shared" si="15"/>
        <v>54900</v>
      </c>
    </row>
    <row r="115" spans="1:6" x14ac:dyDescent="0.2">
      <c r="A115" s="2">
        <f t="shared" si="14"/>
        <v>8.1199999999999974</v>
      </c>
      <c r="B115" s="2" t="s">
        <v>66</v>
      </c>
      <c r="C115" s="2" t="s">
        <v>2</v>
      </c>
      <c r="D115" s="2">
        <v>2</v>
      </c>
      <c r="E115" s="2">
        <f>VLOOKUP(B115,'Listado de precios'!$A$5:$C$184,3,0)</f>
        <v>193474.98</v>
      </c>
      <c r="F115" s="2">
        <f t="shared" si="15"/>
        <v>386949.96</v>
      </c>
    </row>
    <row r="116" spans="1:6" x14ac:dyDescent="0.2">
      <c r="A116" s="2">
        <f t="shared" si="14"/>
        <v>8.1299999999999972</v>
      </c>
      <c r="B116" s="2" t="s">
        <v>23</v>
      </c>
      <c r="C116" s="2" t="s">
        <v>1</v>
      </c>
      <c r="D116" s="2">
        <v>10</v>
      </c>
      <c r="E116" s="2">
        <f>VLOOKUP(B116,'Listado de precios'!$A$5:$C$184,3,0)</f>
        <v>4126</v>
      </c>
      <c r="F116" s="2">
        <f t="shared" si="15"/>
        <v>41260</v>
      </c>
    </row>
    <row r="117" spans="1:6" x14ac:dyDescent="0.2">
      <c r="A117" s="2">
        <f t="shared" si="14"/>
        <v>8.139999999999997</v>
      </c>
      <c r="B117" s="2" t="s">
        <v>81</v>
      </c>
      <c r="C117" s="2" t="s">
        <v>1</v>
      </c>
      <c r="D117" s="2">
        <v>2</v>
      </c>
      <c r="E117" s="2">
        <f>VLOOKUP(B117,'Listado de precios'!$A$5:$C$184,3,0)</f>
        <v>20711</v>
      </c>
      <c r="F117" s="2">
        <f t="shared" si="15"/>
        <v>41422</v>
      </c>
    </row>
    <row r="118" spans="1:6" x14ac:dyDescent="0.2">
      <c r="A118" s="2">
        <f t="shared" si="14"/>
        <v>8.1499999999999968</v>
      </c>
      <c r="B118" s="2" t="s">
        <v>73</v>
      </c>
      <c r="C118" s="2" t="s">
        <v>2</v>
      </c>
      <c r="D118" s="2">
        <v>12</v>
      </c>
      <c r="E118" s="2">
        <f>VLOOKUP(B118,'Listado de precios'!$A$5:$C$184,3,0)</f>
        <v>11996</v>
      </c>
      <c r="F118" s="2">
        <f t="shared" si="15"/>
        <v>143952</v>
      </c>
    </row>
    <row r="119" spans="1:6" x14ac:dyDescent="0.2">
      <c r="A119" s="2">
        <f t="shared" si="14"/>
        <v>8.1599999999999966</v>
      </c>
      <c r="B119" s="2" t="s">
        <v>20</v>
      </c>
      <c r="C119" s="2" t="s">
        <v>1</v>
      </c>
      <c r="D119" s="2">
        <v>8</v>
      </c>
      <c r="E119" s="2">
        <f>VLOOKUP(B119,'Listado de precios'!$A$5:$C$184,3,0)</f>
        <v>69389</v>
      </c>
      <c r="F119" s="2">
        <f t="shared" si="15"/>
        <v>555112</v>
      </c>
    </row>
    <row r="120" spans="1:6" x14ac:dyDescent="0.2">
      <c r="A120" s="2">
        <f t="shared" si="14"/>
        <v>8.1699999999999964</v>
      </c>
      <c r="B120" s="2" t="s">
        <v>124</v>
      </c>
      <c r="C120" s="2" t="s">
        <v>2</v>
      </c>
      <c r="D120" s="2">
        <v>1</v>
      </c>
      <c r="E120" s="2">
        <f>VLOOKUP(B120,'Listado de precios'!$A$5:$C$184,3,0)</f>
        <v>160500</v>
      </c>
      <c r="F120" s="2">
        <f t="shared" si="15"/>
        <v>160500</v>
      </c>
    </row>
    <row r="121" spans="1:6" x14ac:dyDescent="0.2">
      <c r="A121" s="2">
        <f t="shared" si="14"/>
        <v>8.1799999999999962</v>
      </c>
      <c r="B121" s="2" t="s">
        <v>125</v>
      </c>
      <c r="C121" s="2" t="s">
        <v>2</v>
      </c>
      <c r="D121" s="2">
        <v>1</v>
      </c>
      <c r="E121" s="2">
        <f>VLOOKUP(B121,'Listado de precios'!$A$5:$C$184,3,0)</f>
        <v>1070000</v>
      </c>
      <c r="F121" s="2">
        <f t="shared" si="15"/>
        <v>1070000</v>
      </c>
    </row>
    <row r="122" spans="1:6" x14ac:dyDescent="0.2">
      <c r="E122" s="2" t="s">
        <v>87</v>
      </c>
      <c r="F122" s="2">
        <f>SUM(F104:F121)</f>
        <v>6602103.6754000001</v>
      </c>
    </row>
    <row r="124" spans="1:6" x14ac:dyDescent="0.2">
      <c r="A124" s="2" t="s">
        <v>10</v>
      </c>
      <c r="B124" s="2" t="s">
        <v>144</v>
      </c>
    </row>
    <row r="125" spans="1:6" x14ac:dyDescent="0.2">
      <c r="A125" s="2">
        <v>9</v>
      </c>
      <c r="B125" s="2" t="s">
        <v>15</v>
      </c>
    </row>
    <row r="126" spans="1:6" x14ac:dyDescent="0.2">
      <c r="A126" s="2">
        <f t="shared" ref="A126:A136" si="16">A125+0.01</f>
        <v>9.01</v>
      </c>
      <c r="B126" s="2" t="s">
        <v>84</v>
      </c>
      <c r="C126" s="2" t="s">
        <v>1</v>
      </c>
      <c r="D126" s="2">
        <v>29</v>
      </c>
      <c r="E126" s="2">
        <f>VLOOKUP(B126,'Listado de precios'!$A$5:$C$184,3,0)</f>
        <v>16830</v>
      </c>
      <c r="F126" s="2">
        <f t="shared" ref="F126:F136" si="17">D126*E126</f>
        <v>488070</v>
      </c>
    </row>
    <row r="127" spans="1:6" x14ac:dyDescent="0.2">
      <c r="A127" s="2">
        <f t="shared" si="16"/>
        <v>9.02</v>
      </c>
      <c r="B127" s="2" t="s">
        <v>80</v>
      </c>
      <c r="C127" s="2" t="s">
        <v>1</v>
      </c>
      <c r="D127" s="2">
        <v>219</v>
      </c>
      <c r="E127" s="2">
        <f>VLOOKUP(B127,'Listado de precios'!$A$5:$C$184,3,0)</f>
        <v>30146</v>
      </c>
      <c r="F127" s="2">
        <f t="shared" si="17"/>
        <v>6601974</v>
      </c>
    </row>
    <row r="128" spans="1:6" x14ac:dyDescent="0.2">
      <c r="A128" s="2">
        <f t="shared" si="16"/>
        <v>9.0299999999999994</v>
      </c>
      <c r="B128" s="2" t="s">
        <v>133</v>
      </c>
      <c r="C128" s="2" t="s">
        <v>2</v>
      </c>
      <c r="D128" s="2">
        <f>D126</f>
        <v>29</v>
      </c>
      <c r="E128" s="2">
        <f>VLOOKUP(B128,'Listado de precios'!$A$5:$C$184,3,0)</f>
        <v>6500</v>
      </c>
      <c r="F128" s="2">
        <f t="shared" si="17"/>
        <v>188500</v>
      </c>
    </row>
    <row r="129" spans="1:6" x14ac:dyDescent="0.2">
      <c r="A129" s="2">
        <f t="shared" si="16"/>
        <v>9.0399999999999991</v>
      </c>
      <c r="B129" s="2" t="s">
        <v>159</v>
      </c>
      <c r="C129" s="2" t="s">
        <v>2</v>
      </c>
      <c r="D129" s="2">
        <f>D127</f>
        <v>219</v>
      </c>
      <c r="E129" s="2">
        <f>VLOOKUP(B129,'Listado de precios'!$A$5:$C$184,3,0)</f>
        <v>6500</v>
      </c>
      <c r="F129" s="2">
        <f t="shared" si="17"/>
        <v>1423500</v>
      </c>
    </row>
    <row r="130" spans="1:6" x14ac:dyDescent="0.2">
      <c r="A130" s="2">
        <f t="shared" si="16"/>
        <v>9.0499999999999989</v>
      </c>
      <c r="B130" s="2" t="s">
        <v>174</v>
      </c>
      <c r="C130" s="2" t="s">
        <v>2</v>
      </c>
      <c r="D130" s="2">
        <f>D127</f>
        <v>219</v>
      </c>
      <c r="E130" s="2">
        <f>VLOOKUP(B130,'Listado de precios'!$A$5:$C$184,3,0)</f>
        <v>2757</v>
      </c>
      <c r="F130" s="2">
        <f t="shared" si="17"/>
        <v>603783</v>
      </c>
    </row>
    <row r="131" spans="1:6" x14ac:dyDescent="0.2">
      <c r="A131" s="2">
        <f t="shared" si="16"/>
        <v>9.0599999999999987</v>
      </c>
      <c r="B131" s="2" t="s">
        <v>31</v>
      </c>
      <c r="C131" s="2" t="s">
        <v>2</v>
      </c>
      <c r="D131" s="2">
        <v>8</v>
      </c>
      <c r="E131" s="2">
        <f>VLOOKUP(B131,'Listado de precios'!$A$5:$C$184,3,0)</f>
        <v>172388.77000000002</v>
      </c>
      <c r="F131" s="2">
        <f t="shared" si="17"/>
        <v>1379110.1600000001</v>
      </c>
    </row>
    <row r="132" spans="1:6" x14ac:dyDescent="0.2">
      <c r="A132" s="2">
        <f t="shared" si="16"/>
        <v>9.0699999999999985</v>
      </c>
      <c r="B132" s="2" t="s">
        <v>55</v>
      </c>
      <c r="C132" s="2" t="s">
        <v>2</v>
      </c>
      <c r="D132" s="2">
        <v>8</v>
      </c>
      <c r="E132" s="2">
        <f>VLOOKUP(B132,'Listado de precios'!$A$5:$C$184,3,0)</f>
        <v>12840</v>
      </c>
      <c r="F132" s="2">
        <f t="shared" si="17"/>
        <v>102720</v>
      </c>
    </row>
    <row r="133" spans="1:6" x14ac:dyDescent="0.2">
      <c r="A133" s="2">
        <f t="shared" si="16"/>
        <v>9.0799999999999983</v>
      </c>
      <c r="B133" s="2" t="s">
        <v>35</v>
      </c>
      <c r="C133" s="2" t="s">
        <v>2</v>
      </c>
      <c r="D133" s="2">
        <f>1*4</f>
        <v>4</v>
      </c>
      <c r="E133" s="2">
        <f>VLOOKUP(B133,'Listado de precios'!$A$5:$C$184,3,0)</f>
        <v>378210</v>
      </c>
      <c r="F133" s="2">
        <f t="shared" si="17"/>
        <v>1512840</v>
      </c>
    </row>
    <row r="134" spans="1:6" x14ac:dyDescent="0.2">
      <c r="A134" s="2">
        <f t="shared" si="16"/>
        <v>9.0899999999999981</v>
      </c>
      <c r="B134" s="2" t="s">
        <v>58</v>
      </c>
      <c r="C134" s="2" t="s">
        <v>2</v>
      </c>
      <c r="D134" s="2">
        <f>D133</f>
        <v>4</v>
      </c>
      <c r="E134" s="2">
        <f>VLOOKUP(B134,'Listado de precios'!$A$5:$C$184,3,0)</f>
        <v>40881</v>
      </c>
      <c r="F134" s="2">
        <f t="shared" si="17"/>
        <v>163524</v>
      </c>
    </row>
    <row r="135" spans="1:6" x14ac:dyDescent="0.2">
      <c r="A135" s="2">
        <f t="shared" si="16"/>
        <v>9.0999999999999979</v>
      </c>
      <c r="B135" s="2" t="s">
        <v>37</v>
      </c>
      <c r="C135" s="2" t="s">
        <v>38</v>
      </c>
      <c r="D135" s="2">
        <v>3.3899999999999998E-3</v>
      </c>
      <c r="E135" s="2">
        <f>VLOOKUP(B135,'Listado de precios'!$A$5:$C$184,3,0)</f>
        <v>56900</v>
      </c>
      <c r="F135" s="2">
        <f t="shared" si="17"/>
        <v>192.89099999999999</v>
      </c>
    </row>
    <row r="136" spans="1:6" x14ac:dyDescent="0.2">
      <c r="A136" s="2">
        <f t="shared" si="16"/>
        <v>9.1099999999999977</v>
      </c>
      <c r="B136" s="2" t="s">
        <v>53</v>
      </c>
      <c r="C136" s="2" t="s">
        <v>2</v>
      </c>
      <c r="D136" s="2">
        <v>0.01</v>
      </c>
      <c r="E136" s="2">
        <f>VLOOKUP(B136,'Listado de precios'!$A$5:$C$184,3,0)</f>
        <v>27900</v>
      </c>
      <c r="F136" s="2">
        <f t="shared" si="17"/>
        <v>279</v>
      </c>
    </row>
    <row r="137" spans="1:6" x14ac:dyDescent="0.2">
      <c r="E137" s="2" t="s">
        <v>87</v>
      </c>
      <c r="F137" s="2">
        <f>SUM(F126:F136)</f>
        <v>12464493.051000001</v>
      </c>
    </row>
    <row r="139" spans="1:6" x14ac:dyDescent="0.2">
      <c r="A139" s="2" t="s">
        <v>10</v>
      </c>
      <c r="B139" s="2" t="s">
        <v>175</v>
      </c>
    </row>
    <row r="140" spans="1:6" x14ac:dyDescent="0.2">
      <c r="A140" s="2">
        <v>10</v>
      </c>
      <c r="B140" s="2" t="s">
        <v>15</v>
      </c>
    </row>
    <row r="141" spans="1:6" x14ac:dyDescent="0.2">
      <c r="A141" s="2">
        <f t="shared" ref="A141:A170" si="18">A140+0.01</f>
        <v>10.01</v>
      </c>
      <c r="B141" s="2" t="s">
        <v>30</v>
      </c>
      <c r="C141" s="2" t="s">
        <v>2</v>
      </c>
      <c r="D141" s="2">
        <v>4</v>
      </c>
      <c r="E141" s="2">
        <f>VLOOKUP(B141,'Listado de precios'!$A$5:$C$184,3,0)</f>
        <v>86580</v>
      </c>
      <c r="F141" s="2">
        <f t="shared" ref="F141:F170" si="19">D141*E141</f>
        <v>346320</v>
      </c>
    </row>
    <row r="142" spans="1:6" x14ac:dyDescent="0.2">
      <c r="A142" s="2">
        <f t="shared" si="18"/>
        <v>10.02</v>
      </c>
      <c r="B142" s="2" t="s">
        <v>54</v>
      </c>
      <c r="C142" s="2" t="s">
        <v>2</v>
      </c>
      <c r="D142" s="2">
        <f>D141</f>
        <v>4</v>
      </c>
      <c r="E142" s="2">
        <f>VLOOKUP(B142,'Listado de precios'!$A$5:$C$184,3,0)</f>
        <v>8560</v>
      </c>
      <c r="F142" s="2">
        <f t="shared" si="19"/>
        <v>34240</v>
      </c>
    </row>
    <row r="143" spans="1:6" x14ac:dyDescent="0.2">
      <c r="A143" s="2">
        <f t="shared" si="18"/>
        <v>10.029999999999999</v>
      </c>
      <c r="B143" s="2" t="s">
        <v>79</v>
      </c>
      <c r="C143" s="2" t="s">
        <v>1</v>
      </c>
      <c r="D143" s="2">
        <v>8</v>
      </c>
      <c r="E143" s="2">
        <f>VLOOKUP(B143,'Listado de precios'!$A$5:$C$184,3,0)</f>
        <v>4659</v>
      </c>
      <c r="F143" s="2">
        <f t="shared" si="19"/>
        <v>37272</v>
      </c>
    </row>
    <row r="144" spans="1:6" x14ac:dyDescent="0.2">
      <c r="A144" s="2">
        <f t="shared" si="18"/>
        <v>10.039999999999999</v>
      </c>
      <c r="B144" s="2" t="s">
        <v>77</v>
      </c>
      <c r="C144" s="2" t="s">
        <v>1</v>
      </c>
      <c r="D144" s="2">
        <v>28</v>
      </c>
      <c r="E144" s="2">
        <f>VLOOKUP(B144,'Listado de precios'!$A$5:$C$184,3,0)</f>
        <v>9946</v>
      </c>
      <c r="F144" s="2">
        <f t="shared" si="19"/>
        <v>278488</v>
      </c>
    </row>
    <row r="145" spans="1:6" x14ac:dyDescent="0.2">
      <c r="A145" s="2">
        <f t="shared" si="18"/>
        <v>10.049999999999999</v>
      </c>
      <c r="B145" s="2" t="s">
        <v>129</v>
      </c>
      <c r="C145" s="2" t="s">
        <v>2</v>
      </c>
      <c r="D145" s="2">
        <f>D143</f>
        <v>8</v>
      </c>
      <c r="E145" s="2">
        <f>VLOOKUP(B145,'Listado de precios'!$A$5:$C$184,3,0)</f>
        <v>2167</v>
      </c>
      <c r="F145" s="2">
        <f t="shared" si="19"/>
        <v>17336</v>
      </c>
    </row>
    <row r="146" spans="1:6" x14ac:dyDescent="0.2">
      <c r="A146" s="2">
        <f t="shared" si="18"/>
        <v>10.059999999999999</v>
      </c>
      <c r="B146" s="2" t="s">
        <v>127</v>
      </c>
      <c r="C146" s="2" t="s">
        <v>2</v>
      </c>
      <c r="D146" s="2">
        <f>D144</f>
        <v>28</v>
      </c>
      <c r="E146" s="2">
        <f>VLOOKUP(B146,'Listado de precios'!$A$5:$C$184,3,0)</f>
        <v>4333</v>
      </c>
      <c r="F146" s="2">
        <f t="shared" si="19"/>
        <v>121324</v>
      </c>
    </row>
    <row r="147" spans="1:6" x14ac:dyDescent="0.2">
      <c r="A147" s="2">
        <f t="shared" si="18"/>
        <v>10.069999999999999</v>
      </c>
      <c r="B147" s="2" t="s">
        <v>52</v>
      </c>
      <c r="C147" s="2" t="s">
        <v>2</v>
      </c>
      <c r="D147" s="2">
        <f>D143</f>
        <v>8</v>
      </c>
      <c r="E147" s="2">
        <f>VLOOKUP(B147,'Listado de precios'!$A$5:$C$184,3,0)</f>
        <v>165</v>
      </c>
      <c r="F147" s="2">
        <f t="shared" si="19"/>
        <v>1320</v>
      </c>
    </row>
    <row r="148" spans="1:6" x14ac:dyDescent="0.2">
      <c r="A148" s="2">
        <f t="shared" si="18"/>
        <v>10.079999999999998</v>
      </c>
      <c r="B148" s="2" t="s">
        <v>50</v>
      </c>
      <c r="C148" s="2" t="s">
        <v>2</v>
      </c>
      <c r="D148" s="2">
        <f>D144</f>
        <v>28</v>
      </c>
      <c r="E148" s="2">
        <f>VLOOKUP(B148,'Listado de precios'!$A$5:$C$184,3,0)</f>
        <v>560</v>
      </c>
      <c r="F148" s="2">
        <f t="shared" si="19"/>
        <v>15680</v>
      </c>
    </row>
    <row r="149" spans="1:6" x14ac:dyDescent="0.2">
      <c r="A149" s="2">
        <f t="shared" si="18"/>
        <v>10.089999999999998</v>
      </c>
      <c r="B149" s="2" t="s">
        <v>150</v>
      </c>
      <c r="C149" s="2" t="s">
        <v>1</v>
      </c>
      <c r="D149" s="2">
        <v>15</v>
      </c>
      <c r="E149" s="2">
        <f>VLOOKUP(B149,'Listado de precios'!$A$5:$C$184,3,0)</f>
        <v>880</v>
      </c>
      <c r="F149" s="2">
        <f t="shared" si="19"/>
        <v>13200</v>
      </c>
    </row>
    <row r="150" spans="1:6" x14ac:dyDescent="0.2">
      <c r="A150" s="2">
        <f t="shared" si="18"/>
        <v>10.099999999999998</v>
      </c>
      <c r="B150" s="2" t="s">
        <v>131</v>
      </c>
      <c r="C150" s="2" t="s">
        <v>1</v>
      </c>
      <c r="D150" s="2">
        <v>15</v>
      </c>
      <c r="E150" s="2">
        <f>VLOOKUP(B150,'Listado de precios'!$A$5:$C$184,3,0)</f>
        <v>2167</v>
      </c>
      <c r="F150" s="2">
        <f t="shared" si="19"/>
        <v>32505</v>
      </c>
    </row>
    <row r="151" spans="1:6" x14ac:dyDescent="0.2">
      <c r="A151" s="2">
        <f t="shared" si="18"/>
        <v>10.109999999999998</v>
      </c>
      <c r="B151" s="2" t="s">
        <v>32</v>
      </c>
      <c r="C151" s="2" t="s">
        <v>2</v>
      </c>
      <c r="D151" s="2">
        <v>1</v>
      </c>
      <c r="E151" s="2">
        <f>VLOOKUP(B151,'Listado de precios'!$A$5:$C$184,3,0)</f>
        <v>31887.542999999998</v>
      </c>
      <c r="F151" s="2">
        <f t="shared" si="19"/>
        <v>31887.542999999998</v>
      </c>
    </row>
    <row r="152" spans="1:6" x14ac:dyDescent="0.2">
      <c r="A152" s="2">
        <f t="shared" si="18"/>
        <v>10.119999999999997</v>
      </c>
      <c r="B152" s="2" t="s">
        <v>61</v>
      </c>
      <c r="C152" s="2" t="s">
        <v>2</v>
      </c>
      <c r="D152" s="2">
        <v>1</v>
      </c>
      <c r="E152" s="2">
        <f>VLOOKUP(B152,'Listado de precios'!$A$5:$C$184,3,0)</f>
        <v>19260</v>
      </c>
      <c r="F152" s="2">
        <f t="shared" si="19"/>
        <v>19260</v>
      </c>
    </row>
    <row r="153" spans="1:6" x14ac:dyDescent="0.2">
      <c r="A153" s="2">
        <f t="shared" si="18"/>
        <v>10.129999999999997</v>
      </c>
      <c r="B153" s="2" t="s">
        <v>24</v>
      </c>
      <c r="C153" s="2" t="s">
        <v>1</v>
      </c>
      <c r="D153" s="2">
        <v>51</v>
      </c>
      <c r="E153" s="2">
        <f>VLOOKUP(B153,'Listado de precios'!$A$5:$C$184,3,0)</f>
        <v>1800</v>
      </c>
      <c r="F153" s="2">
        <f t="shared" si="19"/>
        <v>91800</v>
      </c>
    </row>
    <row r="154" spans="1:6" x14ac:dyDescent="0.2">
      <c r="A154" s="2">
        <f t="shared" si="18"/>
        <v>10.139999999999997</v>
      </c>
      <c r="B154" s="2" t="s">
        <v>166</v>
      </c>
      <c r="C154" s="2" t="s">
        <v>2</v>
      </c>
      <c r="D154" s="2">
        <v>51</v>
      </c>
      <c r="E154" s="2">
        <f>VLOOKUP(B154,'Listado de precios'!$A$5:$C$184,3,0)</f>
        <v>800</v>
      </c>
      <c r="F154" s="2">
        <f t="shared" si="19"/>
        <v>40800</v>
      </c>
    </row>
    <row r="155" spans="1:6" x14ac:dyDescent="0.2">
      <c r="A155" s="2">
        <f t="shared" si="18"/>
        <v>10.149999999999997</v>
      </c>
      <c r="B155" s="2" t="s">
        <v>70</v>
      </c>
      <c r="C155" s="2" t="s">
        <v>2</v>
      </c>
      <c r="D155" s="2">
        <v>1</v>
      </c>
      <c r="E155" s="2">
        <f>VLOOKUP(B155,'Listado de precios'!$A$5:$C$184,3,0)</f>
        <v>9200</v>
      </c>
      <c r="F155" s="2">
        <f t="shared" si="19"/>
        <v>9200</v>
      </c>
    </row>
    <row r="156" spans="1:6" x14ac:dyDescent="0.2">
      <c r="A156" s="2">
        <f t="shared" si="18"/>
        <v>10.159999999999997</v>
      </c>
      <c r="B156" s="2" t="s">
        <v>86</v>
      </c>
      <c r="C156" s="2" t="s">
        <v>1</v>
      </c>
      <c r="D156" s="2">
        <v>61</v>
      </c>
      <c r="E156" s="2">
        <f>VLOOKUP(B156,'Listado de precios'!$A$5:$C$184,3,0)</f>
        <v>1076.0159999999998</v>
      </c>
      <c r="F156" s="2">
        <f t="shared" si="19"/>
        <v>65636.975999999995</v>
      </c>
    </row>
    <row r="157" spans="1:6" x14ac:dyDescent="0.2">
      <c r="A157" s="2">
        <f t="shared" si="18"/>
        <v>10.169999999999996</v>
      </c>
      <c r="B157" s="2" t="s">
        <v>43</v>
      </c>
      <c r="C157" s="2" t="s">
        <v>2</v>
      </c>
      <c r="D157" s="2">
        <v>1</v>
      </c>
      <c r="E157" s="2">
        <f>VLOOKUP(B157,'Listado de precios'!$A$5:$C$184,3,0)</f>
        <v>7201.5686999999989</v>
      </c>
      <c r="F157" s="2">
        <f t="shared" si="19"/>
        <v>7201.5686999999989</v>
      </c>
    </row>
    <row r="158" spans="1:6" x14ac:dyDescent="0.2">
      <c r="A158" s="2">
        <f t="shared" si="18"/>
        <v>10.179999999999996</v>
      </c>
      <c r="B158" s="2" t="s">
        <v>41</v>
      </c>
      <c r="C158" s="2" t="s">
        <v>2</v>
      </c>
      <c r="D158" s="2">
        <v>3</v>
      </c>
      <c r="E158" s="2">
        <f>VLOOKUP(B158,'Listado de precios'!$A$5:$C$184,3,0)</f>
        <v>1100</v>
      </c>
      <c r="F158" s="2">
        <f t="shared" si="19"/>
        <v>3300</v>
      </c>
    </row>
    <row r="159" spans="1:6" x14ac:dyDescent="0.2">
      <c r="A159" s="2">
        <f t="shared" si="18"/>
        <v>10.189999999999996</v>
      </c>
      <c r="B159" s="2" t="s">
        <v>69</v>
      </c>
      <c r="C159" s="2" t="s">
        <v>2</v>
      </c>
      <c r="D159" s="2">
        <v>4</v>
      </c>
      <c r="E159" s="2">
        <f>VLOOKUP(B159,'Listado de precios'!$A$5:$C$184,3,0)</f>
        <v>4400</v>
      </c>
      <c r="F159" s="2">
        <f t="shared" si="19"/>
        <v>17600</v>
      </c>
    </row>
    <row r="160" spans="1:6" x14ac:dyDescent="0.2">
      <c r="A160" s="2">
        <f t="shared" si="18"/>
        <v>10.199999999999996</v>
      </c>
      <c r="B160" s="2" t="s">
        <v>62</v>
      </c>
      <c r="C160" s="2" t="s">
        <v>2</v>
      </c>
      <c r="D160" s="2">
        <f>D159</f>
        <v>4</v>
      </c>
      <c r="E160" s="2">
        <f>VLOOKUP(B160,'Listado de precios'!$A$5:$C$184,3,0)</f>
        <v>12840</v>
      </c>
      <c r="F160" s="2">
        <f t="shared" si="19"/>
        <v>51360</v>
      </c>
    </row>
    <row r="161" spans="1:6" x14ac:dyDescent="0.2">
      <c r="A161" s="2">
        <f t="shared" si="18"/>
        <v>10.209999999999996</v>
      </c>
      <c r="B161" s="2" t="s">
        <v>27</v>
      </c>
      <c r="C161" s="2" t="s">
        <v>1</v>
      </c>
      <c r="D161" s="2">
        <v>15</v>
      </c>
      <c r="E161" s="2">
        <f>VLOOKUP(B161,'Listado de precios'!$A$5:$C$184,3,0)</f>
        <v>1076.0159999999998</v>
      </c>
      <c r="F161" s="2">
        <f t="shared" si="19"/>
        <v>16140.239999999998</v>
      </c>
    </row>
    <row r="162" spans="1:6" x14ac:dyDescent="0.2">
      <c r="A162" s="2">
        <f t="shared" si="18"/>
        <v>10.219999999999995</v>
      </c>
      <c r="B162" s="2" t="s">
        <v>71</v>
      </c>
      <c r="C162" s="2" t="s">
        <v>2</v>
      </c>
      <c r="D162" s="2">
        <v>2</v>
      </c>
      <c r="E162" s="2">
        <f>VLOOKUP(B162,'Listado de precios'!$A$5:$C$184,3,0)</f>
        <v>15000</v>
      </c>
      <c r="F162" s="2">
        <f t="shared" si="19"/>
        <v>30000</v>
      </c>
    </row>
    <row r="163" spans="1:6" x14ac:dyDescent="0.2">
      <c r="A163" s="2">
        <f t="shared" si="18"/>
        <v>10.229999999999995</v>
      </c>
      <c r="B163" s="2" t="s">
        <v>64</v>
      </c>
      <c r="C163" s="2" t="s">
        <v>2</v>
      </c>
      <c r="D163" s="2">
        <f>D162</f>
        <v>2</v>
      </c>
      <c r="E163" s="2">
        <f>VLOOKUP(B163,'Listado de precios'!$A$5:$C$184,3,0)</f>
        <v>12840</v>
      </c>
      <c r="F163" s="2">
        <f t="shared" si="19"/>
        <v>25680</v>
      </c>
    </row>
    <row r="164" spans="1:6" x14ac:dyDescent="0.2">
      <c r="A164" s="2">
        <f t="shared" si="18"/>
        <v>10.239999999999995</v>
      </c>
      <c r="B164" s="2" t="s">
        <v>28</v>
      </c>
      <c r="C164" s="2" t="s">
        <v>1</v>
      </c>
      <c r="D164" s="2">
        <v>15</v>
      </c>
      <c r="E164" s="2">
        <f>VLOOKUP(B164,'Listado de precios'!$A$5:$C$184,3,0)</f>
        <v>938.71194000000003</v>
      </c>
      <c r="F164" s="2">
        <f t="shared" si="19"/>
        <v>14080.679100000001</v>
      </c>
    </row>
    <row r="165" spans="1:6" x14ac:dyDescent="0.2">
      <c r="A165" s="2">
        <f t="shared" si="18"/>
        <v>10.249999999999995</v>
      </c>
      <c r="B165" s="2" t="s">
        <v>42</v>
      </c>
      <c r="C165" s="2" t="s">
        <v>2</v>
      </c>
      <c r="D165" s="2">
        <v>4</v>
      </c>
      <c r="E165" s="2">
        <f>VLOOKUP(B165,'Listado de precios'!$A$5:$C$184,3,0)</f>
        <v>895.71749999999997</v>
      </c>
      <c r="F165" s="2">
        <f t="shared" si="19"/>
        <v>3582.87</v>
      </c>
    </row>
    <row r="166" spans="1:6" x14ac:dyDescent="0.2">
      <c r="A166" s="2">
        <f t="shared" si="18"/>
        <v>10.259999999999994</v>
      </c>
      <c r="B166" s="2" t="s">
        <v>177</v>
      </c>
      <c r="C166" s="2" t="s">
        <v>2</v>
      </c>
      <c r="D166" s="2">
        <v>6</v>
      </c>
      <c r="E166" s="2">
        <f>VLOOKUP(B166,'Listado de precios'!$A$5:$C$184,3,0)</f>
        <v>1550</v>
      </c>
      <c r="F166" s="2">
        <f t="shared" si="19"/>
        <v>9300</v>
      </c>
    </row>
    <row r="167" spans="1:6" x14ac:dyDescent="0.2">
      <c r="A167" s="2">
        <f t="shared" si="18"/>
        <v>10.269999999999994</v>
      </c>
      <c r="B167" s="2" t="s">
        <v>37</v>
      </c>
      <c r="C167" s="2" t="s">
        <v>38</v>
      </c>
      <c r="D167" s="2">
        <v>0.01</v>
      </c>
      <c r="E167" s="2">
        <f>VLOOKUP(B167,'Listado de precios'!$A$5:$C$184,3,0)</f>
        <v>56900</v>
      </c>
      <c r="F167" s="2">
        <f t="shared" si="19"/>
        <v>569</v>
      </c>
    </row>
    <row r="168" spans="1:6" x14ac:dyDescent="0.2">
      <c r="A168" s="2">
        <f t="shared" si="18"/>
        <v>10.279999999999994</v>
      </c>
      <c r="B168" s="2" t="s">
        <v>53</v>
      </c>
      <c r="C168" s="2" t="s">
        <v>2</v>
      </c>
      <c r="D168" s="2">
        <v>0.01</v>
      </c>
      <c r="E168" s="2">
        <f>VLOOKUP(B168,'Listado de precios'!$A$5:$C$184,3,0)</f>
        <v>27900</v>
      </c>
      <c r="F168" s="2">
        <f t="shared" si="19"/>
        <v>279</v>
      </c>
    </row>
    <row r="169" spans="1:6" x14ac:dyDescent="0.2">
      <c r="A169" s="2">
        <f t="shared" si="18"/>
        <v>10.289999999999994</v>
      </c>
      <c r="B169" s="2" t="s">
        <v>146</v>
      </c>
      <c r="C169" s="2" t="s">
        <v>2</v>
      </c>
      <c r="D169" s="2">
        <v>2</v>
      </c>
      <c r="E169" s="2">
        <f>VLOOKUP(B169,'Listado de precios'!$A$5:$C$184,3,0)</f>
        <v>10000</v>
      </c>
      <c r="F169" s="2">
        <f t="shared" si="19"/>
        <v>20000</v>
      </c>
    </row>
    <row r="170" spans="1:6" x14ac:dyDescent="0.2">
      <c r="A170" s="2">
        <f t="shared" si="18"/>
        <v>10.299999999999994</v>
      </c>
      <c r="B170" s="2" t="s">
        <v>147</v>
      </c>
      <c r="C170" s="2" t="s">
        <v>2</v>
      </c>
      <c r="D170" s="2">
        <v>2</v>
      </c>
      <c r="E170" s="2">
        <f>VLOOKUP(B170,'Listado de precios'!$A$5:$C$184,3,0)</f>
        <v>6000</v>
      </c>
      <c r="F170" s="2">
        <f t="shared" si="19"/>
        <v>12000</v>
      </c>
    </row>
    <row r="171" spans="1:6" x14ac:dyDescent="0.2">
      <c r="E171" s="2" t="s">
        <v>87</v>
      </c>
      <c r="F171" s="2">
        <f>SUM(F141:F170)</f>
        <v>1367362.8768000002</v>
      </c>
    </row>
    <row r="172" spans="1:6" x14ac:dyDescent="0.2">
      <c r="A172" s="2" t="s">
        <v>10</v>
      </c>
      <c r="B172" s="2" t="s">
        <v>116</v>
      </c>
    </row>
    <row r="173" spans="1:6" x14ac:dyDescent="0.2">
      <c r="A173" s="2">
        <v>11</v>
      </c>
      <c r="B173" s="2" t="s">
        <v>15</v>
      </c>
    </row>
    <row r="174" spans="1:6" x14ac:dyDescent="0.2">
      <c r="A174" s="2">
        <f t="shared" ref="A174:A198" si="20">A173+0.01</f>
        <v>11.01</v>
      </c>
      <c r="B174" s="2" t="s">
        <v>30</v>
      </c>
      <c r="C174" s="2" t="s">
        <v>2</v>
      </c>
      <c r="D174" s="2">
        <v>5</v>
      </c>
      <c r="E174" s="2">
        <f>VLOOKUP(B174,'Listado de precios'!$A$5:$C$184,3,0)</f>
        <v>86580</v>
      </c>
      <c r="F174" s="2">
        <f t="shared" ref="F174:F198" si="21">D174*E174</f>
        <v>432900</v>
      </c>
    </row>
    <row r="175" spans="1:6" x14ac:dyDescent="0.2">
      <c r="A175" s="2">
        <f t="shared" si="20"/>
        <v>11.02</v>
      </c>
      <c r="B175" s="2" t="s">
        <v>54</v>
      </c>
      <c r="C175" s="2" t="s">
        <v>2</v>
      </c>
      <c r="D175" s="2">
        <f>D174</f>
        <v>5</v>
      </c>
      <c r="E175" s="2">
        <f>VLOOKUP(B175,'Listado de precios'!$A$5:$C$184,3,0)</f>
        <v>8560</v>
      </c>
      <c r="F175" s="2">
        <f t="shared" si="21"/>
        <v>42800</v>
      </c>
    </row>
    <row r="176" spans="1:6" x14ac:dyDescent="0.2">
      <c r="A176" s="2">
        <f t="shared" si="20"/>
        <v>11.03</v>
      </c>
      <c r="B176" s="2" t="s">
        <v>79</v>
      </c>
      <c r="C176" s="2" t="s">
        <v>1</v>
      </c>
      <c r="D176" s="2">
        <v>70</v>
      </c>
      <c r="E176" s="2">
        <f>VLOOKUP(B176,'Listado de precios'!$A$5:$C$184,3,0)</f>
        <v>4659</v>
      </c>
      <c r="F176" s="2">
        <f t="shared" si="21"/>
        <v>326130</v>
      </c>
    </row>
    <row r="177" spans="1:6" x14ac:dyDescent="0.2">
      <c r="A177" s="2">
        <f t="shared" si="20"/>
        <v>11.04</v>
      </c>
      <c r="B177" s="2" t="s">
        <v>129</v>
      </c>
      <c r="C177" s="2" t="s">
        <v>2</v>
      </c>
      <c r="D177" s="2">
        <f>D176</f>
        <v>70</v>
      </c>
      <c r="E177" s="2">
        <f>VLOOKUP(B177,'Listado de precios'!$A$5:$C$184,3,0)</f>
        <v>2167</v>
      </c>
      <c r="F177" s="2">
        <f t="shared" si="21"/>
        <v>151690</v>
      </c>
    </row>
    <row r="178" spans="1:6" x14ac:dyDescent="0.2">
      <c r="A178" s="2">
        <f t="shared" si="20"/>
        <v>11.049999999999999</v>
      </c>
      <c r="B178" s="2" t="s">
        <v>150</v>
      </c>
      <c r="C178" s="2" t="s">
        <v>1</v>
      </c>
      <c r="D178" s="2">
        <v>11</v>
      </c>
      <c r="E178" s="2">
        <f>VLOOKUP(B178,'Listado de precios'!$A$5:$C$184,3,0)</f>
        <v>880</v>
      </c>
      <c r="F178" s="2">
        <f t="shared" si="21"/>
        <v>9680</v>
      </c>
    </row>
    <row r="179" spans="1:6" x14ac:dyDescent="0.2">
      <c r="A179" s="2">
        <f t="shared" si="20"/>
        <v>11.059999999999999</v>
      </c>
      <c r="B179" s="2" t="s">
        <v>131</v>
      </c>
      <c r="C179" s="2" t="s">
        <v>2</v>
      </c>
      <c r="D179" s="2">
        <f>D178</f>
        <v>11</v>
      </c>
      <c r="E179" s="2">
        <f>VLOOKUP(B179,'Listado de precios'!$A$5:$C$184,3,0)</f>
        <v>2167</v>
      </c>
      <c r="F179" s="2">
        <f t="shared" si="21"/>
        <v>23837</v>
      </c>
    </row>
    <row r="180" spans="1:6" x14ac:dyDescent="0.2">
      <c r="A180" s="2">
        <f t="shared" si="20"/>
        <v>11.069999999999999</v>
      </c>
      <c r="B180" s="2" t="s">
        <v>32</v>
      </c>
      <c r="C180" s="2" t="s">
        <v>2</v>
      </c>
      <c r="D180" s="2">
        <v>1</v>
      </c>
      <c r="E180" s="2">
        <f>VLOOKUP(B180,'Listado de precios'!$A$5:$C$184,3,0)</f>
        <v>31887.542999999998</v>
      </c>
      <c r="F180" s="2">
        <f t="shared" si="21"/>
        <v>31887.542999999998</v>
      </c>
    </row>
    <row r="181" spans="1:6" x14ac:dyDescent="0.2">
      <c r="A181" s="2">
        <f t="shared" si="20"/>
        <v>11.079999999999998</v>
      </c>
      <c r="B181" s="2" t="s">
        <v>61</v>
      </c>
      <c r="C181" s="2" t="s">
        <v>2</v>
      </c>
      <c r="D181" s="2">
        <v>1</v>
      </c>
      <c r="E181" s="2">
        <f>VLOOKUP(B181,'Listado de precios'!$A$5:$C$184,3,0)</f>
        <v>19260</v>
      </c>
      <c r="F181" s="2">
        <f t="shared" si="21"/>
        <v>19260</v>
      </c>
    </row>
    <row r="182" spans="1:6" x14ac:dyDescent="0.2">
      <c r="A182" s="2">
        <f t="shared" si="20"/>
        <v>11.089999999999998</v>
      </c>
      <c r="B182" s="2" t="s">
        <v>24</v>
      </c>
      <c r="C182" s="2" t="s">
        <v>1</v>
      </c>
      <c r="D182" s="2">
        <v>60</v>
      </c>
      <c r="E182" s="2">
        <f>VLOOKUP(B182,'Listado de precios'!$A$5:$C$184,3,0)</f>
        <v>1800</v>
      </c>
      <c r="F182" s="2">
        <f t="shared" si="21"/>
        <v>108000</v>
      </c>
    </row>
    <row r="183" spans="1:6" x14ac:dyDescent="0.2">
      <c r="A183" s="2">
        <f t="shared" si="20"/>
        <v>11.099999999999998</v>
      </c>
      <c r="B183" s="2" t="s">
        <v>166</v>
      </c>
      <c r="C183" s="2" t="s">
        <v>2</v>
      </c>
      <c r="D183" s="2">
        <f>D182</f>
        <v>60</v>
      </c>
      <c r="E183" s="2">
        <f>VLOOKUP(B183,'Listado de precios'!$A$5:$C$184,3,0)</f>
        <v>800</v>
      </c>
      <c r="F183" s="2">
        <f t="shared" si="21"/>
        <v>48000</v>
      </c>
    </row>
    <row r="184" spans="1:6" x14ac:dyDescent="0.2">
      <c r="A184" s="2">
        <f t="shared" si="20"/>
        <v>11.109999999999998</v>
      </c>
      <c r="B184" s="2" t="s">
        <v>70</v>
      </c>
      <c r="C184" s="2" t="s">
        <v>2</v>
      </c>
      <c r="D184" s="2">
        <v>2</v>
      </c>
      <c r="E184" s="2">
        <f>VLOOKUP(B184,'Listado de precios'!$A$5:$C$184,3,0)</f>
        <v>9200</v>
      </c>
      <c r="F184" s="2">
        <f t="shared" si="21"/>
        <v>18400</v>
      </c>
    </row>
    <row r="185" spans="1:6" x14ac:dyDescent="0.2">
      <c r="A185" s="2">
        <f t="shared" si="20"/>
        <v>11.119999999999997</v>
      </c>
      <c r="B185" s="2" t="s">
        <v>85</v>
      </c>
      <c r="C185" s="2" t="s">
        <v>2</v>
      </c>
      <c r="D185" s="2">
        <v>1</v>
      </c>
      <c r="E185" s="2">
        <f>VLOOKUP(B185,'Listado de precios'!$A$5:$C$184,3,0)</f>
        <v>2316.6666666666665</v>
      </c>
      <c r="F185" s="2">
        <f t="shared" si="21"/>
        <v>2316.6666666666665</v>
      </c>
    </row>
    <row r="186" spans="1:6" x14ac:dyDescent="0.2">
      <c r="A186" s="2">
        <f t="shared" si="20"/>
        <v>11.129999999999997</v>
      </c>
      <c r="B186" s="2" t="s">
        <v>41</v>
      </c>
      <c r="C186" s="2" t="s">
        <v>2</v>
      </c>
      <c r="D186" s="2">
        <v>2</v>
      </c>
      <c r="E186" s="2">
        <f>VLOOKUP(B186,'Listado de precios'!$A$5:$C$184,3,0)</f>
        <v>1100</v>
      </c>
      <c r="F186" s="2">
        <f t="shared" si="21"/>
        <v>2200</v>
      </c>
    </row>
    <row r="187" spans="1:6" x14ac:dyDescent="0.2">
      <c r="A187" s="2">
        <f t="shared" si="20"/>
        <v>11.139999999999997</v>
      </c>
      <c r="B187" s="2" t="s">
        <v>69</v>
      </c>
      <c r="C187" s="2" t="s">
        <v>2</v>
      </c>
      <c r="D187" s="2">
        <v>2</v>
      </c>
      <c r="E187" s="2">
        <f>VLOOKUP(B187,'Listado de precios'!$A$5:$C$184,3,0)</f>
        <v>4400</v>
      </c>
      <c r="F187" s="2">
        <f t="shared" si="21"/>
        <v>8800</v>
      </c>
    </row>
    <row r="188" spans="1:6" x14ac:dyDescent="0.2">
      <c r="A188" s="2">
        <f t="shared" si="20"/>
        <v>11.149999999999997</v>
      </c>
      <c r="B188" s="2" t="s">
        <v>62</v>
      </c>
      <c r="C188" s="2" t="s">
        <v>2</v>
      </c>
      <c r="D188" s="2">
        <f>D187</f>
        <v>2</v>
      </c>
      <c r="E188" s="2">
        <f>VLOOKUP(B188,'Listado de precios'!$A$5:$C$184,3,0)</f>
        <v>12840</v>
      </c>
      <c r="F188" s="2">
        <f t="shared" si="21"/>
        <v>25680</v>
      </c>
    </row>
    <row r="189" spans="1:6" x14ac:dyDescent="0.2">
      <c r="A189" s="2">
        <f t="shared" si="20"/>
        <v>11.159999999999997</v>
      </c>
      <c r="B189" s="2" t="s">
        <v>22</v>
      </c>
      <c r="C189" s="2" t="s">
        <v>1</v>
      </c>
      <c r="D189" s="2">
        <v>55</v>
      </c>
      <c r="E189" s="2">
        <f>VLOOKUP(B189,'Listado de precios'!$A$5:$C$184,3,0)</f>
        <v>1076.0159999999998</v>
      </c>
      <c r="F189" s="2">
        <f t="shared" si="21"/>
        <v>59180.87999999999</v>
      </c>
    </row>
    <row r="190" spans="1:6" x14ac:dyDescent="0.2">
      <c r="A190" s="2">
        <f t="shared" si="20"/>
        <v>11.169999999999996</v>
      </c>
      <c r="B190" s="2" t="s">
        <v>71</v>
      </c>
      <c r="C190" s="2" t="s">
        <v>2</v>
      </c>
      <c r="D190" s="2">
        <v>1</v>
      </c>
      <c r="E190" s="2">
        <f>VLOOKUP(B190,'Listado de precios'!$A$5:$C$184,3,0)</f>
        <v>15000</v>
      </c>
      <c r="F190" s="2">
        <f t="shared" si="21"/>
        <v>15000</v>
      </c>
    </row>
    <row r="191" spans="1:6" x14ac:dyDescent="0.2">
      <c r="A191" s="2">
        <f t="shared" si="20"/>
        <v>11.179999999999996</v>
      </c>
      <c r="B191" s="2" t="s">
        <v>64</v>
      </c>
      <c r="C191" s="2" t="s">
        <v>2</v>
      </c>
      <c r="D191" s="2">
        <f>D190</f>
        <v>1</v>
      </c>
      <c r="E191" s="2">
        <f>VLOOKUP(B191,'Listado de precios'!$A$5:$C$184,3,0)</f>
        <v>12840</v>
      </c>
      <c r="F191" s="2">
        <f t="shared" si="21"/>
        <v>12840</v>
      </c>
    </row>
    <row r="192" spans="1:6" x14ac:dyDescent="0.2">
      <c r="A192" s="2">
        <f t="shared" si="20"/>
        <v>11.189999999999996</v>
      </c>
      <c r="B192" s="2" t="s">
        <v>28</v>
      </c>
      <c r="C192" s="2" t="s">
        <v>1</v>
      </c>
      <c r="D192" s="2">
        <v>4</v>
      </c>
      <c r="E192" s="2">
        <f>VLOOKUP(B192,'Listado de precios'!$A$5:$C$184,3,0)</f>
        <v>938.71194000000003</v>
      </c>
      <c r="F192" s="2">
        <f t="shared" si="21"/>
        <v>3754.8477600000001</v>
      </c>
    </row>
    <row r="193" spans="1:6" x14ac:dyDescent="0.2">
      <c r="A193" s="2">
        <f t="shared" si="20"/>
        <v>11.199999999999996</v>
      </c>
      <c r="B193" s="2" t="s">
        <v>42</v>
      </c>
      <c r="C193" s="2" t="s">
        <v>2</v>
      </c>
      <c r="D193" s="2">
        <v>2</v>
      </c>
      <c r="E193" s="2">
        <f>VLOOKUP(B193,'Listado de precios'!$A$5:$C$184,3,0)</f>
        <v>895.71749999999997</v>
      </c>
      <c r="F193" s="2">
        <f t="shared" si="21"/>
        <v>1791.4349999999999</v>
      </c>
    </row>
    <row r="194" spans="1:6" x14ac:dyDescent="0.2">
      <c r="A194" s="2">
        <f t="shared" si="20"/>
        <v>11.209999999999996</v>
      </c>
      <c r="B194" s="2" t="s">
        <v>177</v>
      </c>
      <c r="C194" s="2" t="s">
        <v>2</v>
      </c>
      <c r="D194" s="2">
        <v>3</v>
      </c>
      <c r="E194" s="2">
        <f>VLOOKUP(B194,'Listado de precios'!$A$5:$C$184,3,0)</f>
        <v>1550</v>
      </c>
      <c r="F194" s="2">
        <f t="shared" si="21"/>
        <v>4650</v>
      </c>
    </row>
    <row r="195" spans="1:6" x14ac:dyDescent="0.2">
      <c r="A195" s="2">
        <f t="shared" si="20"/>
        <v>11.219999999999995</v>
      </c>
      <c r="B195" s="2" t="s">
        <v>37</v>
      </c>
      <c r="C195" s="2" t="s">
        <v>38</v>
      </c>
      <c r="D195" s="2">
        <v>3.3899999999999998E-3</v>
      </c>
      <c r="E195" s="2">
        <f>VLOOKUP(B195,'Listado de precios'!$A$5:$C$184,3,0)</f>
        <v>56900</v>
      </c>
      <c r="F195" s="2">
        <f t="shared" si="21"/>
        <v>192.89099999999999</v>
      </c>
    </row>
    <row r="196" spans="1:6" x14ac:dyDescent="0.2">
      <c r="A196" s="2">
        <f t="shared" si="20"/>
        <v>11.229999999999995</v>
      </c>
      <c r="B196" s="2" t="s">
        <v>53</v>
      </c>
      <c r="C196" s="2" t="s">
        <v>2</v>
      </c>
      <c r="D196" s="2">
        <v>0.01</v>
      </c>
      <c r="E196" s="2">
        <f>VLOOKUP(B196,'Listado de precios'!$A$5:$C$184,3,0)</f>
        <v>27900</v>
      </c>
      <c r="F196" s="2">
        <f t="shared" si="21"/>
        <v>279</v>
      </c>
    </row>
    <row r="197" spans="1:6" x14ac:dyDescent="0.2">
      <c r="A197" s="2">
        <f t="shared" si="20"/>
        <v>11.239999999999995</v>
      </c>
      <c r="B197" s="2" t="s">
        <v>146</v>
      </c>
      <c r="C197" s="2" t="s">
        <v>2</v>
      </c>
      <c r="D197" s="2">
        <v>1</v>
      </c>
      <c r="E197" s="2">
        <f>VLOOKUP(B197,'Listado de precios'!$A$5:$C$184,3,0)</f>
        <v>10000</v>
      </c>
      <c r="F197" s="2">
        <f t="shared" si="21"/>
        <v>10000</v>
      </c>
    </row>
    <row r="198" spans="1:6" x14ac:dyDescent="0.2">
      <c r="A198" s="2">
        <f t="shared" si="20"/>
        <v>11.249999999999995</v>
      </c>
      <c r="B198" s="2" t="s">
        <v>147</v>
      </c>
      <c r="C198" s="2" t="s">
        <v>2</v>
      </c>
      <c r="D198" s="2">
        <v>1</v>
      </c>
      <c r="E198" s="2">
        <f>VLOOKUP(B198,'Listado de precios'!$A$5:$C$184,3,0)</f>
        <v>6000</v>
      </c>
      <c r="F198" s="2">
        <f t="shared" si="21"/>
        <v>6000</v>
      </c>
    </row>
    <row r="199" spans="1:6" x14ac:dyDescent="0.2">
      <c r="E199" s="2" t="s">
        <v>87</v>
      </c>
      <c r="F199" s="2">
        <f>SUM(F174:F198)</f>
        <v>1365270.2634266668</v>
      </c>
    </row>
    <row r="201" spans="1:6" x14ac:dyDescent="0.2">
      <c r="A201" s="2" t="s">
        <v>10</v>
      </c>
      <c r="B201" s="2" t="s">
        <v>220</v>
      </c>
    </row>
    <row r="202" spans="1:6" x14ac:dyDescent="0.2">
      <c r="A202" s="2">
        <v>12</v>
      </c>
      <c r="B202" s="2" t="s">
        <v>15</v>
      </c>
    </row>
    <row r="203" spans="1:6" x14ac:dyDescent="0.2">
      <c r="A203" s="2">
        <f t="shared" ref="A203:A227" si="22">A202+0.01</f>
        <v>12.01</v>
      </c>
      <c r="B203" s="2" t="s">
        <v>30</v>
      </c>
      <c r="C203" s="2" t="s">
        <v>2</v>
      </c>
      <c r="D203" s="2">
        <v>1</v>
      </c>
      <c r="E203" s="2">
        <f>VLOOKUP(B203,'Listado de precios'!$A$5:$C$184,3,0)</f>
        <v>86580</v>
      </c>
      <c r="F203" s="2">
        <f t="shared" ref="F203:F225" si="23">D203*E203</f>
        <v>86580</v>
      </c>
    </row>
    <row r="204" spans="1:6" x14ac:dyDescent="0.2">
      <c r="A204" s="2">
        <f t="shared" si="22"/>
        <v>12.02</v>
      </c>
      <c r="B204" s="2" t="s">
        <v>54</v>
      </c>
      <c r="C204" s="2" t="s">
        <v>2</v>
      </c>
      <c r="D204" s="2">
        <v>1</v>
      </c>
      <c r="E204" s="2">
        <f>VLOOKUP(B204,'Listado de precios'!$A$5:$C$184,3,0)</f>
        <v>8560</v>
      </c>
      <c r="F204" s="2">
        <f t="shared" si="23"/>
        <v>8560</v>
      </c>
    </row>
    <row r="205" spans="1:6" x14ac:dyDescent="0.2">
      <c r="A205" s="2">
        <f t="shared" si="22"/>
        <v>12.03</v>
      </c>
      <c r="B205" s="2" t="s">
        <v>79</v>
      </c>
      <c r="C205" s="2" t="s">
        <v>1</v>
      </c>
      <c r="D205" s="2">
        <v>37</v>
      </c>
      <c r="E205" s="2">
        <f>VLOOKUP(B205,'Listado de precios'!$A$5:$C$184,3,0)</f>
        <v>4659</v>
      </c>
      <c r="F205" s="2">
        <f t="shared" si="23"/>
        <v>172383</v>
      </c>
    </row>
    <row r="206" spans="1:6" x14ac:dyDescent="0.2">
      <c r="A206" s="2">
        <f t="shared" si="22"/>
        <v>12.04</v>
      </c>
      <c r="B206" s="2" t="s">
        <v>129</v>
      </c>
      <c r="C206" s="2" t="s">
        <v>2</v>
      </c>
      <c r="D206" s="2">
        <f>D205</f>
        <v>37</v>
      </c>
      <c r="E206" s="2">
        <f>VLOOKUP(B206,'Listado de precios'!$A$5:$C$184,3,0)</f>
        <v>2167</v>
      </c>
      <c r="F206" s="2">
        <f t="shared" si="23"/>
        <v>80179</v>
      </c>
    </row>
    <row r="207" spans="1:6" x14ac:dyDescent="0.2">
      <c r="A207" s="2">
        <f t="shared" si="22"/>
        <v>12.049999999999999</v>
      </c>
      <c r="B207" s="2" t="s">
        <v>52</v>
      </c>
      <c r="C207" s="2" t="s">
        <v>2</v>
      </c>
      <c r="D207" s="2">
        <v>37</v>
      </c>
      <c r="E207" s="2">
        <f>VLOOKUP(B207,'Listado de precios'!$A$5:$C$184,3,0)</f>
        <v>165</v>
      </c>
      <c r="F207" s="2">
        <f t="shared" si="23"/>
        <v>6105</v>
      </c>
    </row>
    <row r="208" spans="1:6" ht="11.45" customHeight="1" x14ac:dyDescent="0.2">
      <c r="A208" s="2">
        <f t="shared" si="22"/>
        <v>12.059999999999999</v>
      </c>
      <c r="B208" s="2" t="s">
        <v>77</v>
      </c>
      <c r="C208" s="2" t="s">
        <v>1</v>
      </c>
      <c r="D208" s="2">
        <v>2</v>
      </c>
      <c r="E208" s="2">
        <f>VLOOKUP(B208,'Listado de precios'!$A$5:$C$184,3,0)</f>
        <v>9946</v>
      </c>
      <c r="F208" s="2">
        <f t="shared" si="23"/>
        <v>19892</v>
      </c>
    </row>
    <row r="209" spans="1:6" x14ac:dyDescent="0.2">
      <c r="A209" s="2">
        <f t="shared" si="22"/>
        <v>12.069999999999999</v>
      </c>
      <c r="B209" s="2" t="s">
        <v>150</v>
      </c>
      <c r="C209" s="2" t="s">
        <v>1</v>
      </c>
      <c r="D209" s="2">
        <v>8</v>
      </c>
      <c r="E209" s="2">
        <f>VLOOKUP(B209,'Listado de precios'!$A$5:$C$184,3,0)</f>
        <v>880</v>
      </c>
      <c r="F209" s="2">
        <f t="shared" si="23"/>
        <v>7040</v>
      </c>
    </row>
    <row r="210" spans="1:6" x14ac:dyDescent="0.2">
      <c r="A210" s="2">
        <f t="shared" si="22"/>
        <v>12.079999999999998</v>
      </c>
      <c r="B210" s="2" t="s">
        <v>127</v>
      </c>
      <c r="C210" s="2" t="s">
        <v>2</v>
      </c>
      <c r="D210" s="2">
        <f>D208</f>
        <v>2</v>
      </c>
      <c r="E210" s="2">
        <f>VLOOKUP(B210,'Listado de precios'!$A$5:$C$184,3,0)</f>
        <v>4333</v>
      </c>
      <c r="F210" s="2">
        <f t="shared" si="23"/>
        <v>8666</v>
      </c>
    </row>
    <row r="211" spans="1:6" x14ac:dyDescent="0.2">
      <c r="A211" s="2">
        <f t="shared" si="22"/>
        <v>12.089999999999998</v>
      </c>
      <c r="B211" s="2" t="s">
        <v>131</v>
      </c>
      <c r="C211" s="2" t="s">
        <v>2</v>
      </c>
      <c r="D211" s="2">
        <f>D209</f>
        <v>8</v>
      </c>
      <c r="E211" s="2">
        <f>VLOOKUP(B211,'Listado de precios'!$A$5:$C$184,3,0)</f>
        <v>2167</v>
      </c>
      <c r="F211" s="2">
        <f t="shared" si="23"/>
        <v>17336</v>
      </c>
    </row>
    <row r="212" spans="1:6" x14ac:dyDescent="0.2">
      <c r="A212" s="2">
        <f t="shared" si="22"/>
        <v>12.099999999999998</v>
      </c>
      <c r="B212" s="2" t="s">
        <v>0</v>
      </c>
      <c r="C212" s="2" t="s">
        <v>1</v>
      </c>
      <c r="D212" s="2">
        <v>19</v>
      </c>
      <c r="E212" s="2">
        <f>VLOOKUP(B212,'Listado de precios'!$A$5:$C$184,3,0)</f>
        <v>600</v>
      </c>
      <c r="F212" s="2">
        <f t="shared" si="23"/>
        <v>11400</v>
      </c>
    </row>
    <row r="213" spans="1:6" ht="13.5" customHeight="1" x14ac:dyDescent="0.2">
      <c r="A213" s="2">
        <f t="shared" si="22"/>
        <v>12.109999999999998</v>
      </c>
      <c r="B213" s="2" t="s">
        <v>32</v>
      </c>
      <c r="C213" s="2" t="s">
        <v>2</v>
      </c>
      <c r="D213" s="2">
        <v>1</v>
      </c>
      <c r="E213" s="2">
        <f>VLOOKUP(B213,'Listado de precios'!$A$5:$C$184,3,0)</f>
        <v>31887.542999999998</v>
      </c>
      <c r="F213" s="2">
        <f t="shared" si="23"/>
        <v>31887.542999999998</v>
      </c>
    </row>
    <row r="214" spans="1:6" x14ac:dyDescent="0.2">
      <c r="A214" s="2">
        <f t="shared" si="22"/>
        <v>12.119999999999997</v>
      </c>
      <c r="B214" s="2" t="s">
        <v>24</v>
      </c>
      <c r="C214" s="2" t="s">
        <v>1</v>
      </c>
      <c r="D214" s="2">
        <v>30</v>
      </c>
      <c r="E214" s="2">
        <f>VLOOKUP(B214,'Listado de precios'!$A$5:$C$184,3,0)</f>
        <v>1800</v>
      </c>
      <c r="F214" s="2">
        <f t="shared" si="23"/>
        <v>54000</v>
      </c>
    </row>
    <row r="215" spans="1:6" x14ac:dyDescent="0.2">
      <c r="A215" s="2">
        <f t="shared" si="22"/>
        <v>12.129999999999997</v>
      </c>
      <c r="B215" s="2" t="s">
        <v>166</v>
      </c>
      <c r="C215" s="2" t="s">
        <v>2</v>
      </c>
      <c r="D215" s="2">
        <f>D214</f>
        <v>30</v>
      </c>
      <c r="E215" s="2">
        <f>VLOOKUP(B215,'Listado de precios'!$A$5:$C$184,3,0)</f>
        <v>800</v>
      </c>
      <c r="F215" s="2">
        <f t="shared" si="23"/>
        <v>24000</v>
      </c>
    </row>
    <row r="216" spans="1:6" x14ac:dyDescent="0.2">
      <c r="A216" s="2">
        <f t="shared" si="22"/>
        <v>12.139999999999997</v>
      </c>
      <c r="B216" s="2" t="s">
        <v>70</v>
      </c>
      <c r="C216" s="2" t="s">
        <v>2</v>
      </c>
      <c r="D216" s="2">
        <v>2</v>
      </c>
      <c r="E216" s="2">
        <f>VLOOKUP(B216,'Listado de precios'!$A$5:$C$184,3,0)</f>
        <v>9200</v>
      </c>
      <c r="F216" s="2">
        <f t="shared" si="23"/>
        <v>18400</v>
      </c>
    </row>
    <row r="217" spans="1:6" x14ac:dyDescent="0.2">
      <c r="A217" s="2">
        <f t="shared" si="22"/>
        <v>12.149999999999997</v>
      </c>
      <c r="B217" s="2" t="s">
        <v>85</v>
      </c>
      <c r="C217" s="2" t="s">
        <v>2</v>
      </c>
      <c r="D217" s="2">
        <v>1</v>
      </c>
      <c r="E217" s="2">
        <f>VLOOKUP(B217,'Listado de precios'!$A$5:$C$184,3,0)</f>
        <v>2316.6666666666665</v>
      </c>
      <c r="F217" s="2">
        <f t="shared" si="23"/>
        <v>2316.6666666666665</v>
      </c>
    </row>
    <row r="218" spans="1:6" x14ac:dyDescent="0.2">
      <c r="A218" s="2">
        <f t="shared" si="22"/>
        <v>12.159999999999997</v>
      </c>
      <c r="B218" s="2" t="s">
        <v>41</v>
      </c>
      <c r="C218" s="2" t="s">
        <v>2</v>
      </c>
      <c r="D218" s="2">
        <v>2</v>
      </c>
      <c r="E218" s="2">
        <f>VLOOKUP(B218,'Listado de precios'!$A$5:$C$184,3,0)</f>
        <v>1100</v>
      </c>
      <c r="F218" s="2">
        <f t="shared" si="23"/>
        <v>2200</v>
      </c>
    </row>
    <row r="219" spans="1:6" x14ac:dyDescent="0.2">
      <c r="A219" s="2">
        <f t="shared" si="22"/>
        <v>12.169999999999996</v>
      </c>
      <c r="B219" s="2" t="s">
        <v>69</v>
      </c>
      <c r="C219" s="2" t="s">
        <v>2</v>
      </c>
      <c r="D219" s="2">
        <v>2</v>
      </c>
      <c r="E219" s="2">
        <f>VLOOKUP(B219,'Listado de precios'!$A$5:$C$184,3,0)</f>
        <v>4400</v>
      </c>
      <c r="F219" s="2">
        <f t="shared" si="23"/>
        <v>8800</v>
      </c>
    </row>
    <row r="220" spans="1:6" x14ac:dyDescent="0.2">
      <c r="A220" s="2">
        <f t="shared" si="22"/>
        <v>12.179999999999996</v>
      </c>
      <c r="B220" s="2" t="s">
        <v>62</v>
      </c>
      <c r="C220" s="2" t="s">
        <v>2</v>
      </c>
      <c r="D220" s="2">
        <f>D219</f>
        <v>2</v>
      </c>
      <c r="E220" s="2">
        <f>VLOOKUP(B220,'Listado de precios'!$A$5:$C$184,3,0)</f>
        <v>12840</v>
      </c>
      <c r="F220" s="2">
        <f t="shared" si="23"/>
        <v>25680</v>
      </c>
    </row>
    <row r="221" spans="1:6" x14ac:dyDescent="0.2">
      <c r="A221" s="2">
        <f t="shared" si="22"/>
        <v>12.189999999999996</v>
      </c>
      <c r="B221" s="2" t="s">
        <v>22</v>
      </c>
      <c r="C221" s="2" t="s">
        <v>1</v>
      </c>
      <c r="D221" s="2">
        <v>34</v>
      </c>
      <c r="E221" s="2">
        <f>VLOOKUP(B221,'Listado de precios'!$A$5:$C$184,3,0)</f>
        <v>1076.0159999999998</v>
      </c>
      <c r="F221" s="2">
        <f t="shared" si="23"/>
        <v>36584.543999999994</v>
      </c>
    </row>
    <row r="222" spans="1:6" x14ac:dyDescent="0.2">
      <c r="A222" s="2">
        <f t="shared" si="22"/>
        <v>12.199999999999996</v>
      </c>
      <c r="B222" s="2" t="s">
        <v>71</v>
      </c>
      <c r="C222" s="2" t="s">
        <v>2</v>
      </c>
      <c r="D222" s="2">
        <v>1</v>
      </c>
      <c r="E222" s="2">
        <f>VLOOKUP(B222,'Listado de precios'!$A$5:$C$184,3,0)</f>
        <v>15000</v>
      </c>
      <c r="F222" s="2">
        <f t="shared" si="23"/>
        <v>15000</v>
      </c>
    </row>
    <row r="223" spans="1:6" x14ac:dyDescent="0.2">
      <c r="A223" s="2">
        <f t="shared" si="22"/>
        <v>12.209999999999996</v>
      </c>
      <c r="B223" s="2" t="s">
        <v>64</v>
      </c>
      <c r="C223" s="2" t="s">
        <v>2</v>
      </c>
      <c r="D223" s="2">
        <v>1</v>
      </c>
      <c r="E223" s="2">
        <f>VLOOKUP(B223,'Listado de precios'!$A$5:$C$184,3,0)</f>
        <v>12840</v>
      </c>
      <c r="F223" s="2">
        <f t="shared" si="23"/>
        <v>12840</v>
      </c>
    </row>
    <row r="224" spans="1:6" x14ac:dyDescent="0.2">
      <c r="A224" s="2">
        <f t="shared" si="22"/>
        <v>12.219999999999995</v>
      </c>
      <c r="B224" s="2" t="s">
        <v>28</v>
      </c>
      <c r="C224" s="2" t="s">
        <v>1</v>
      </c>
      <c r="D224" s="2">
        <v>2</v>
      </c>
      <c r="E224" s="2">
        <f>VLOOKUP(B224,'Listado de precios'!$A$5:$C$184,3,0)</f>
        <v>938.71194000000003</v>
      </c>
      <c r="F224" s="2">
        <f t="shared" si="23"/>
        <v>1877.4238800000001</v>
      </c>
    </row>
    <row r="225" spans="1:6" x14ac:dyDescent="0.2">
      <c r="A225" s="2">
        <f t="shared" si="22"/>
        <v>12.229999999999995</v>
      </c>
      <c r="B225" s="2" t="s">
        <v>177</v>
      </c>
      <c r="C225" s="2" t="s">
        <v>2</v>
      </c>
      <c r="D225" s="2">
        <v>3</v>
      </c>
      <c r="E225" s="2">
        <f>VLOOKUP(B225,'Listado de precios'!$A$5:$C$184,3,0)</f>
        <v>1550</v>
      </c>
      <c r="F225" s="2">
        <f t="shared" si="23"/>
        <v>4650</v>
      </c>
    </row>
    <row r="226" spans="1:6" x14ac:dyDescent="0.2">
      <c r="A226" s="2">
        <f t="shared" si="22"/>
        <v>12.239999999999995</v>
      </c>
      <c r="B226" s="2" t="s">
        <v>146</v>
      </c>
      <c r="C226" s="2" t="s">
        <v>2</v>
      </c>
      <c r="D226" s="2">
        <v>1</v>
      </c>
      <c r="E226" s="2">
        <f>VLOOKUP(B226,'Listado de precios'!$A$5:$C$184,3,0)</f>
        <v>10000</v>
      </c>
      <c r="F226" s="2">
        <f>E226*D226</f>
        <v>10000</v>
      </c>
    </row>
    <row r="227" spans="1:6" x14ac:dyDescent="0.2">
      <c r="A227" s="2">
        <f t="shared" si="22"/>
        <v>12.249999999999995</v>
      </c>
      <c r="B227" s="2" t="s">
        <v>147</v>
      </c>
      <c r="C227" s="2" t="s">
        <v>2</v>
      </c>
      <c r="D227" s="2">
        <v>1</v>
      </c>
      <c r="E227" s="2">
        <f>VLOOKUP(B227,'Listado de precios'!$A$5:$C$184,3,0)</f>
        <v>6000</v>
      </c>
      <c r="F227" s="2">
        <f>E227*D227</f>
        <v>6000</v>
      </c>
    </row>
    <row r="228" spans="1:6" x14ac:dyDescent="0.2">
      <c r="E228" s="2" t="s">
        <v>87</v>
      </c>
      <c r="F228" s="2">
        <f>SUM(F203:F227)</f>
        <v>672377.1775466667</v>
      </c>
    </row>
    <row r="229" spans="1:6" x14ac:dyDescent="0.2">
      <c r="A229" s="2" t="s">
        <v>10</v>
      </c>
      <c r="B229" s="2" t="s">
        <v>176</v>
      </c>
    </row>
    <row r="230" spans="1:6" x14ac:dyDescent="0.2">
      <c r="A230" s="2">
        <v>13</v>
      </c>
      <c r="B230" s="2" t="s">
        <v>15</v>
      </c>
    </row>
    <row r="231" spans="1:6" x14ac:dyDescent="0.2">
      <c r="A231" s="2">
        <f t="shared" ref="A231:A255" si="24">A230+0.01</f>
        <v>13.01</v>
      </c>
      <c r="B231" s="2" t="s">
        <v>30</v>
      </c>
      <c r="C231" s="2" t="s">
        <v>2</v>
      </c>
      <c r="D231" s="2">
        <v>1</v>
      </c>
      <c r="E231" s="2">
        <f>VLOOKUP(B231,'Listado de precios'!$A$5:$C$184,3,0)</f>
        <v>86580</v>
      </c>
      <c r="F231" s="2">
        <f t="shared" ref="F231:F253" si="25">D231*E231</f>
        <v>86580</v>
      </c>
    </row>
    <row r="232" spans="1:6" x14ac:dyDescent="0.2">
      <c r="A232" s="2">
        <f t="shared" si="24"/>
        <v>13.02</v>
      </c>
      <c r="B232" s="2" t="s">
        <v>54</v>
      </c>
      <c r="C232" s="2" t="s">
        <v>2</v>
      </c>
      <c r="D232" s="2">
        <v>1</v>
      </c>
      <c r="E232" s="2">
        <f>VLOOKUP(B232,'Listado de precios'!$A$5:$C$184,3,0)</f>
        <v>8560</v>
      </c>
      <c r="F232" s="2">
        <f t="shared" si="25"/>
        <v>8560</v>
      </c>
    </row>
    <row r="233" spans="1:6" x14ac:dyDescent="0.2">
      <c r="A233" s="2">
        <f t="shared" si="24"/>
        <v>13.03</v>
      </c>
      <c r="B233" s="2" t="s">
        <v>150</v>
      </c>
      <c r="C233" s="2" t="s">
        <v>1</v>
      </c>
      <c r="D233" s="2">
        <v>2.5</v>
      </c>
      <c r="E233" s="2">
        <f>VLOOKUP(B233,'Listado de precios'!$A$5:$C$184,3,0)</f>
        <v>880</v>
      </c>
      <c r="F233" s="2">
        <f t="shared" si="25"/>
        <v>2200</v>
      </c>
    </row>
    <row r="234" spans="1:6" x14ac:dyDescent="0.2">
      <c r="A234" s="2">
        <f t="shared" si="24"/>
        <v>13.04</v>
      </c>
      <c r="B234" s="2" t="s">
        <v>79</v>
      </c>
      <c r="C234" s="2" t="s">
        <v>1</v>
      </c>
      <c r="D234" s="2">
        <v>45</v>
      </c>
      <c r="E234" s="2">
        <f>VLOOKUP(B234,'Listado de precios'!$A$5:$C$184,3,0)</f>
        <v>4659</v>
      </c>
      <c r="F234" s="2">
        <f t="shared" si="25"/>
        <v>209655</v>
      </c>
    </row>
    <row r="235" spans="1:6" x14ac:dyDescent="0.2">
      <c r="A235" s="2">
        <f t="shared" si="24"/>
        <v>13.049999999999999</v>
      </c>
      <c r="B235" s="2" t="s">
        <v>131</v>
      </c>
      <c r="C235" s="2" t="s">
        <v>2</v>
      </c>
      <c r="D235" s="2">
        <f>D233</f>
        <v>2.5</v>
      </c>
      <c r="E235" s="2">
        <f>VLOOKUP(B235,'Listado de precios'!$A$5:$C$184,3,0)</f>
        <v>2167</v>
      </c>
      <c r="F235" s="2">
        <f t="shared" si="25"/>
        <v>5417.5</v>
      </c>
    </row>
    <row r="236" spans="1:6" x14ac:dyDescent="0.2">
      <c r="A236" s="2">
        <f t="shared" si="24"/>
        <v>13.059999999999999</v>
      </c>
      <c r="B236" s="2" t="s">
        <v>129</v>
      </c>
      <c r="C236" s="2" t="s">
        <v>2</v>
      </c>
      <c r="D236" s="2">
        <f>D234</f>
        <v>45</v>
      </c>
      <c r="E236" s="2">
        <f>VLOOKUP(B236,'Listado de precios'!$A$5:$C$184,3,0)</f>
        <v>2167</v>
      </c>
      <c r="F236" s="2">
        <f t="shared" si="25"/>
        <v>97515</v>
      </c>
    </row>
    <row r="237" spans="1:6" x14ac:dyDescent="0.2">
      <c r="A237" s="2">
        <f t="shared" si="24"/>
        <v>13.069999999999999</v>
      </c>
      <c r="B237" s="2" t="s">
        <v>52</v>
      </c>
      <c r="C237" s="2" t="s">
        <v>2</v>
      </c>
      <c r="D237" s="2">
        <f>D234</f>
        <v>45</v>
      </c>
      <c r="E237" s="2">
        <f>VLOOKUP(B237,'Listado de precios'!$A$5:$C$184,3,0)</f>
        <v>165</v>
      </c>
      <c r="F237" s="2">
        <f t="shared" si="25"/>
        <v>7425</v>
      </c>
    </row>
    <row r="238" spans="1:6" x14ac:dyDescent="0.2">
      <c r="A238" s="2">
        <f t="shared" si="24"/>
        <v>13.079999999999998</v>
      </c>
      <c r="B238" s="2" t="s">
        <v>0</v>
      </c>
      <c r="C238" s="2" t="s">
        <v>1</v>
      </c>
      <c r="D238" s="2">
        <v>8.5</v>
      </c>
      <c r="E238" s="2">
        <f>VLOOKUP(B238,'Listado de precios'!$A$5:$C$184,3,0)</f>
        <v>600</v>
      </c>
      <c r="F238" s="2">
        <f t="shared" si="25"/>
        <v>5100</v>
      </c>
    </row>
    <row r="239" spans="1:6" x14ac:dyDescent="0.2">
      <c r="A239" s="2">
        <f t="shared" si="24"/>
        <v>13.089999999999998</v>
      </c>
      <c r="B239" s="2" t="s">
        <v>32</v>
      </c>
      <c r="C239" s="2" t="s">
        <v>2</v>
      </c>
      <c r="D239" s="2">
        <v>1</v>
      </c>
      <c r="E239" s="2">
        <f>VLOOKUP(B239,'Listado de precios'!$A$5:$C$184,3,0)</f>
        <v>31887.542999999998</v>
      </c>
      <c r="F239" s="2">
        <f t="shared" si="25"/>
        <v>31887.542999999998</v>
      </c>
    </row>
    <row r="240" spans="1:6" x14ac:dyDescent="0.2">
      <c r="A240" s="2">
        <f t="shared" si="24"/>
        <v>13.099999999999998</v>
      </c>
      <c r="B240" s="2" t="s">
        <v>61</v>
      </c>
      <c r="C240" s="2" t="s">
        <v>2</v>
      </c>
      <c r="D240" s="2">
        <v>1</v>
      </c>
      <c r="E240" s="2">
        <f>VLOOKUP(B240,'Listado de precios'!$A$5:$C$184,3,0)</f>
        <v>19260</v>
      </c>
      <c r="F240" s="2">
        <f t="shared" si="25"/>
        <v>19260</v>
      </c>
    </row>
    <row r="241" spans="1:6" x14ac:dyDescent="0.2">
      <c r="A241" s="2">
        <f t="shared" si="24"/>
        <v>13.109999999999998</v>
      </c>
      <c r="B241" s="2" t="s">
        <v>24</v>
      </c>
      <c r="C241" s="2" t="s">
        <v>1</v>
      </c>
      <c r="D241" s="2">
        <v>47</v>
      </c>
      <c r="E241" s="2">
        <f>VLOOKUP(B241,'Listado de precios'!$A$5:$C$184,3,0)</f>
        <v>1800</v>
      </c>
      <c r="F241" s="2">
        <f t="shared" si="25"/>
        <v>84600</v>
      </c>
    </row>
    <row r="242" spans="1:6" x14ac:dyDescent="0.2">
      <c r="A242" s="2">
        <f t="shared" si="24"/>
        <v>13.119999999999997</v>
      </c>
      <c r="B242" s="2" t="s">
        <v>166</v>
      </c>
      <c r="C242" s="2" t="s">
        <v>2</v>
      </c>
      <c r="D242" s="2">
        <f>D241</f>
        <v>47</v>
      </c>
      <c r="E242" s="2">
        <f>VLOOKUP(B242,'Listado de precios'!$A$5:$C$184,3,0)</f>
        <v>800</v>
      </c>
      <c r="F242" s="2">
        <f t="shared" si="25"/>
        <v>37600</v>
      </c>
    </row>
    <row r="243" spans="1:6" x14ac:dyDescent="0.2">
      <c r="A243" s="2">
        <f t="shared" si="24"/>
        <v>13.129999999999997</v>
      </c>
      <c r="B243" s="2" t="s">
        <v>70</v>
      </c>
      <c r="C243" s="2" t="s">
        <v>2</v>
      </c>
      <c r="D243" s="2">
        <v>2</v>
      </c>
      <c r="E243" s="2">
        <f>VLOOKUP(B243,'Listado de precios'!$A$5:$C$184,3,0)</f>
        <v>9200</v>
      </c>
      <c r="F243" s="2">
        <f t="shared" si="25"/>
        <v>18400</v>
      </c>
    </row>
    <row r="244" spans="1:6" x14ac:dyDescent="0.2">
      <c r="A244" s="2">
        <f t="shared" si="24"/>
        <v>13.139999999999997</v>
      </c>
      <c r="B244" s="2" t="s">
        <v>85</v>
      </c>
      <c r="C244" s="2" t="s">
        <v>2</v>
      </c>
      <c r="D244" s="2">
        <v>1</v>
      </c>
      <c r="E244" s="2">
        <f>VLOOKUP(B244,'Listado de precios'!$A$5:$C$184,3,0)</f>
        <v>2316.6666666666665</v>
      </c>
      <c r="F244" s="2">
        <f t="shared" si="25"/>
        <v>2316.6666666666665</v>
      </c>
    </row>
    <row r="245" spans="1:6" x14ac:dyDescent="0.2">
      <c r="A245" s="2">
        <f t="shared" si="24"/>
        <v>13.149999999999997</v>
      </c>
      <c r="B245" s="2" t="s">
        <v>41</v>
      </c>
      <c r="C245" s="2" t="s">
        <v>2</v>
      </c>
      <c r="D245" s="2">
        <v>2</v>
      </c>
      <c r="E245" s="2">
        <f>VLOOKUP(B245,'Listado de precios'!$A$5:$C$184,3,0)</f>
        <v>1100</v>
      </c>
      <c r="F245" s="2">
        <f t="shared" si="25"/>
        <v>2200</v>
      </c>
    </row>
    <row r="246" spans="1:6" x14ac:dyDescent="0.2">
      <c r="A246" s="2">
        <f t="shared" si="24"/>
        <v>13.159999999999997</v>
      </c>
      <c r="B246" s="2" t="s">
        <v>69</v>
      </c>
      <c r="C246" s="2" t="s">
        <v>2</v>
      </c>
      <c r="D246" s="2">
        <v>2</v>
      </c>
      <c r="E246" s="2">
        <f>VLOOKUP(B246,'Listado de precios'!$A$5:$C$184,3,0)</f>
        <v>4400</v>
      </c>
      <c r="F246" s="2">
        <f t="shared" si="25"/>
        <v>8800</v>
      </c>
    </row>
    <row r="247" spans="1:6" x14ac:dyDescent="0.2">
      <c r="A247" s="2">
        <f t="shared" si="24"/>
        <v>13.169999999999996</v>
      </c>
      <c r="B247" s="2" t="s">
        <v>62</v>
      </c>
      <c r="C247" s="2" t="s">
        <v>2</v>
      </c>
      <c r="D247" s="2">
        <f>D246</f>
        <v>2</v>
      </c>
      <c r="E247" s="2">
        <f>VLOOKUP(B247,'Listado de precios'!$A$5:$C$184,3,0)</f>
        <v>12840</v>
      </c>
      <c r="F247" s="2">
        <f t="shared" si="25"/>
        <v>25680</v>
      </c>
    </row>
    <row r="248" spans="1:6" x14ac:dyDescent="0.2">
      <c r="A248" s="2">
        <f t="shared" si="24"/>
        <v>13.179999999999996</v>
      </c>
      <c r="B248" s="2" t="s">
        <v>22</v>
      </c>
      <c r="C248" s="2" t="s">
        <v>1</v>
      </c>
      <c r="D248" s="2">
        <v>67</v>
      </c>
      <c r="E248" s="2">
        <f>VLOOKUP(B248,'Listado de precios'!$A$5:$C$184,3,0)</f>
        <v>1076.0159999999998</v>
      </c>
      <c r="F248" s="2">
        <f t="shared" si="25"/>
        <v>72093.071999999986</v>
      </c>
    </row>
    <row r="249" spans="1:6" x14ac:dyDescent="0.2">
      <c r="A249" s="2">
        <f t="shared" si="24"/>
        <v>13.189999999999996</v>
      </c>
      <c r="B249" s="2" t="s">
        <v>71</v>
      </c>
      <c r="C249" s="2" t="s">
        <v>2</v>
      </c>
      <c r="D249" s="2">
        <v>1</v>
      </c>
      <c r="E249" s="2">
        <f>VLOOKUP(B249,'Listado de precios'!$A$5:$C$184,3,0)</f>
        <v>15000</v>
      </c>
      <c r="F249" s="2">
        <f t="shared" si="25"/>
        <v>15000</v>
      </c>
    </row>
    <row r="250" spans="1:6" x14ac:dyDescent="0.2">
      <c r="A250" s="2">
        <f t="shared" si="24"/>
        <v>13.199999999999996</v>
      </c>
      <c r="B250" s="2" t="s">
        <v>64</v>
      </c>
      <c r="C250" s="2" t="s">
        <v>2</v>
      </c>
      <c r="D250" s="2">
        <v>1</v>
      </c>
      <c r="E250" s="2">
        <f>VLOOKUP(B250,'Listado de precios'!$A$5:$C$184,3,0)</f>
        <v>12840</v>
      </c>
      <c r="F250" s="2">
        <f t="shared" si="25"/>
        <v>12840</v>
      </c>
    </row>
    <row r="251" spans="1:6" x14ac:dyDescent="0.2">
      <c r="A251" s="2">
        <f t="shared" si="24"/>
        <v>13.209999999999996</v>
      </c>
      <c r="B251" s="2" t="s">
        <v>28</v>
      </c>
      <c r="C251" s="2" t="s">
        <v>1</v>
      </c>
      <c r="D251" s="2">
        <v>6</v>
      </c>
      <c r="E251" s="2">
        <f>VLOOKUP(B251,'Listado de precios'!$A$5:$C$184,3,0)</f>
        <v>938.71194000000003</v>
      </c>
      <c r="F251" s="2">
        <f t="shared" si="25"/>
        <v>5632.2716399999999</v>
      </c>
    </row>
    <row r="252" spans="1:6" x14ac:dyDescent="0.2">
      <c r="A252" s="2">
        <f t="shared" si="24"/>
        <v>13.219999999999995</v>
      </c>
      <c r="B252" s="2" t="s">
        <v>37</v>
      </c>
      <c r="C252" s="2" t="s">
        <v>38</v>
      </c>
      <c r="D252" s="2">
        <v>3.3900000000000002E-3</v>
      </c>
      <c r="E252" s="2">
        <f>VLOOKUP(B252,'Listado de precios'!$A$5:$C$184,3,0)</f>
        <v>56900</v>
      </c>
      <c r="F252" s="2">
        <f t="shared" si="25"/>
        <v>192.89100000000002</v>
      </c>
    </row>
    <row r="253" spans="1:6" x14ac:dyDescent="0.2">
      <c r="A253" s="2">
        <f t="shared" si="24"/>
        <v>13.229999999999995</v>
      </c>
      <c r="B253" s="2" t="s">
        <v>53</v>
      </c>
      <c r="C253" s="2" t="s">
        <v>2</v>
      </c>
      <c r="D253" s="2">
        <v>0.01</v>
      </c>
      <c r="E253" s="2">
        <f>VLOOKUP(B253,'Listado de precios'!$A$5:$C$184,3,0)</f>
        <v>27900</v>
      </c>
      <c r="F253" s="2">
        <f t="shared" si="25"/>
        <v>279</v>
      </c>
    </row>
    <row r="254" spans="1:6" x14ac:dyDescent="0.2">
      <c r="A254" s="2">
        <f t="shared" si="24"/>
        <v>13.239999999999995</v>
      </c>
      <c r="B254" s="2" t="s">
        <v>146</v>
      </c>
      <c r="C254" s="2" t="s">
        <v>2</v>
      </c>
      <c r="D254" s="2">
        <v>1</v>
      </c>
      <c r="E254" s="2">
        <f>VLOOKUP(B254,'Listado de precios'!$A$5:$C$184,3,0)</f>
        <v>10000</v>
      </c>
      <c r="F254" s="2">
        <f>E254*D254</f>
        <v>10000</v>
      </c>
    </row>
    <row r="255" spans="1:6" x14ac:dyDescent="0.2">
      <c r="A255" s="2">
        <f t="shared" si="24"/>
        <v>13.249999999999995</v>
      </c>
      <c r="B255" s="2" t="s">
        <v>147</v>
      </c>
      <c r="C255" s="2" t="s">
        <v>2</v>
      </c>
      <c r="D255" s="2">
        <v>1</v>
      </c>
      <c r="E255" s="2">
        <f>VLOOKUP(B255,'Listado de precios'!$A$5:$C$184,3,0)</f>
        <v>6000</v>
      </c>
      <c r="F255" s="2">
        <f>E255*D255</f>
        <v>6000</v>
      </c>
    </row>
    <row r="256" spans="1:6" x14ac:dyDescent="0.2">
      <c r="E256" s="2" t="s">
        <v>87</v>
      </c>
      <c r="F256" s="2">
        <f>SUM(F231:F255)</f>
        <v>775233.94430666673</v>
      </c>
    </row>
  </sheetData>
  <conditionalFormatting sqref="A1:XFD1048576">
    <cfRule type="notContainsBlanks" dxfId="19" priority="1">
      <formula>LEN(TRIM(A1))&gt;0</formula>
    </cfRule>
    <cfRule type="containsBlanks" dxfId="18" priority="2">
      <formula>LEN(TRIM(A1))=0</formula>
    </cfRule>
  </conditionalFormatting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3"/>
  <sheetViews>
    <sheetView zoomScale="60" zoomScaleNormal="60" workbookViewId="0">
      <selection sqref="A1:B2"/>
    </sheetView>
  </sheetViews>
  <sheetFormatPr baseColWidth="10" defaultColWidth="11.42578125" defaultRowHeight="12.75" x14ac:dyDescent="0.2"/>
  <cols>
    <col min="1" max="1" width="12.28515625" style="2" bestFit="1" customWidth="1"/>
    <col min="2" max="2" width="73.7109375" style="2" customWidth="1"/>
    <col min="3" max="3" width="8" style="2" customWidth="1"/>
    <col min="4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137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5" si="1">E6*D6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D15" s="2">
        <v>1</v>
      </c>
      <c r="E15" s="2">
        <f>VLOOKUP(B15,'Listado de precios'!$A$5:$C$184,3,0)</f>
        <v>10000</v>
      </c>
      <c r="F15" s="2">
        <f t="shared" si="1"/>
        <v>10000</v>
      </c>
    </row>
    <row r="16" spans="1:6" x14ac:dyDescent="0.2">
      <c r="E16" s="2" t="s">
        <v>87</v>
      </c>
      <c r="F16" s="2">
        <f>SUM(F6:F15)</f>
        <v>52052.987000000001</v>
      </c>
    </row>
    <row r="18" spans="1:6" x14ac:dyDescent="0.2">
      <c r="A18" s="2" t="s">
        <v>10</v>
      </c>
      <c r="B18" s="2" t="s">
        <v>136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66030.293160000001</v>
      </c>
    </row>
    <row r="33" spans="1:6" x14ac:dyDescent="0.2">
      <c r="A33" s="2" t="s">
        <v>10</v>
      </c>
      <c r="B33" s="2" t="s">
        <v>145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 t="shared" ref="A35:A41" si="4"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 t="shared" ref="F35:F41" si="5">D35*E35</f>
        <v>192.89100000000002</v>
      </c>
    </row>
    <row r="36" spans="1:6" x14ac:dyDescent="0.2">
      <c r="A36" s="2">
        <f t="shared" si="4"/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5"/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8</v>
      </c>
      <c r="E37" s="2">
        <f>VLOOKUP(B37,'Listado de precios'!$A$5:$C$184,3,0)</f>
        <v>880</v>
      </c>
      <c r="F37" s="2">
        <f t="shared" si="5"/>
        <v>7040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f>D37</f>
        <v>8</v>
      </c>
      <c r="E38" s="2">
        <f>VLOOKUP(B38,'Listado de precios'!$A$5:$C$184,3,0)</f>
        <v>2167</v>
      </c>
      <c r="F38" s="2">
        <f t="shared" si="5"/>
        <v>17336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177</v>
      </c>
      <c r="C40" s="2" t="s">
        <v>2</v>
      </c>
      <c r="D40" s="2">
        <v>1</v>
      </c>
      <c r="E40" s="2">
        <f>VLOOKUP(B40,'Listado de precios'!$A$5:$C$184,3,0)</f>
        <v>1550</v>
      </c>
      <c r="F40" s="2">
        <f t="shared" si="5"/>
        <v>1550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40227.891000000003</v>
      </c>
    </row>
    <row r="44" spans="1:6" x14ac:dyDescent="0.2">
      <c r="A44" s="2" t="s">
        <v>10</v>
      </c>
      <c r="B44" s="2" t="s">
        <v>140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f t="shared" ref="A46:A55" si="6">A45+0.01</f>
        <v>4.01</v>
      </c>
      <c r="B46" s="2" t="s">
        <v>37</v>
      </c>
      <c r="C46" s="2" t="s">
        <v>38</v>
      </c>
      <c r="D46" s="2">
        <v>3.3900000000000002E-3</v>
      </c>
      <c r="E46" s="2">
        <f>VLOOKUP(B46,'Listado de precios'!$A$5:$C$184,3,0)</f>
        <v>56900</v>
      </c>
      <c r="F46" s="2">
        <f t="shared" ref="F46:F55" si="7">E46*D46</f>
        <v>192.89100000000002</v>
      </c>
    </row>
    <row r="47" spans="1:6" x14ac:dyDescent="0.2">
      <c r="A47" s="2">
        <f t="shared" si="6"/>
        <v>4.0199999999999996</v>
      </c>
      <c r="B47" s="2" t="s">
        <v>53</v>
      </c>
      <c r="C47" s="2" t="s">
        <v>2</v>
      </c>
      <c r="D47" s="2">
        <v>0.01</v>
      </c>
      <c r="E47" s="2">
        <f>VLOOKUP(B47,'Listado de precios'!$A$5:$C$184,3,0)</f>
        <v>27900</v>
      </c>
      <c r="F47" s="2">
        <f t="shared" si="7"/>
        <v>279</v>
      </c>
    </row>
    <row r="48" spans="1:6" x14ac:dyDescent="0.2">
      <c r="A48" s="2">
        <f t="shared" si="6"/>
        <v>4.0299999999999994</v>
      </c>
      <c r="B48" s="2" t="s">
        <v>150</v>
      </c>
      <c r="C48" s="2" t="s">
        <v>1</v>
      </c>
      <c r="D48" s="2">
        <v>5</v>
      </c>
      <c r="E48" s="2">
        <f>VLOOKUP(B48,'Listado de precios'!$A$5:$C$184,3,0)</f>
        <v>880</v>
      </c>
      <c r="F48" s="2">
        <f t="shared" si="7"/>
        <v>4400</v>
      </c>
    </row>
    <row r="49" spans="1:6" x14ac:dyDescent="0.2">
      <c r="A49" s="2">
        <f t="shared" si="6"/>
        <v>4.0399999999999991</v>
      </c>
      <c r="B49" s="2" t="s">
        <v>131</v>
      </c>
      <c r="C49" s="2" t="s">
        <v>1</v>
      </c>
      <c r="D49" s="2">
        <f>D48</f>
        <v>5</v>
      </c>
      <c r="E49" s="2">
        <f>VLOOKUP(B49,'Listado de precios'!$A$5:$C$184,3,0)</f>
        <v>2167</v>
      </c>
      <c r="F49" s="2">
        <f t="shared" si="7"/>
        <v>10835</v>
      </c>
    </row>
    <row r="50" spans="1:6" x14ac:dyDescent="0.2">
      <c r="A50" s="2">
        <f t="shared" si="6"/>
        <v>4.0499999999999989</v>
      </c>
      <c r="B50" s="2" t="s">
        <v>69</v>
      </c>
      <c r="C50" s="2" t="s">
        <v>2</v>
      </c>
      <c r="D50" s="2">
        <v>1</v>
      </c>
      <c r="E50" s="2">
        <f>VLOOKUP(B50,'Listado de precios'!$A$5:$C$184,3,0)</f>
        <v>4400</v>
      </c>
      <c r="F50" s="2">
        <f t="shared" si="7"/>
        <v>4400</v>
      </c>
    </row>
    <row r="51" spans="1:6" x14ac:dyDescent="0.2">
      <c r="A51" s="2">
        <f t="shared" si="6"/>
        <v>4.0599999999999987</v>
      </c>
      <c r="B51" s="2" t="s">
        <v>177</v>
      </c>
      <c r="C51" s="2" t="s">
        <v>2</v>
      </c>
      <c r="D51" s="2">
        <v>1</v>
      </c>
      <c r="E51" s="2">
        <f>VLOOKUP(B51,'Listado de precios'!$A$5:$C$184,3,0)</f>
        <v>1550</v>
      </c>
      <c r="F51" s="2">
        <f t="shared" si="7"/>
        <v>1550</v>
      </c>
    </row>
    <row r="52" spans="1:6" x14ac:dyDescent="0.2">
      <c r="A52" s="2">
        <f t="shared" si="6"/>
        <v>4.0699999999999985</v>
      </c>
      <c r="B52" s="2" t="s">
        <v>41</v>
      </c>
      <c r="C52" s="2" t="s">
        <v>2</v>
      </c>
      <c r="D52" s="2">
        <v>1</v>
      </c>
      <c r="E52" s="2">
        <f>VLOOKUP(B52,'Listado de precios'!$A$5:$C$184,3,0)</f>
        <v>1100</v>
      </c>
      <c r="F52" s="2">
        <f t="shared" si="7"/>
        <v>1100</v>
      </c>
    </row>
    <row r="53" spans="1:6" x14ac:dyDescent="0.2">
      <c r="A53" s="2">
        <f t="shared" si="6"/>
        <v>4.0799999999999983</v>
      </c>
      <c r="B53" s="2" t="s">
        <v>22</v>
      </c>
      <c r="C53" s="2" t="s">
        <v>1</v>
      </c>
      <c r="D53" s="2">
        <f>D48+1</f>
        <v>6</v>
      </c>
      <c r="E53" s="2">
        <f>VLOOKUP(B53,'Listado de precios'!$A$5:$C$184,3,0)</f>
        <v>1076.0159999999998</v>
      </c>
      <c r="F53" s="2">
        <f t="shared" si="7"/>
        <v>6456.0959999999995</v>
      </c>
    </row>
    <row r="54" spans="1:6" x14ac:dyDescent="0.2">
      <c r="A54" s="2">
        <f t="shared" si="6"/>
        <v>4.0899999999999981</v>
      </c>
      <c r="B54" s="2" t="s">
        <v>62</v>
      </c>
      <c r="C54" s="2" t="s">
        <v>2</v>
      </c>
      <c r="D54" s="2">
        <v>1</v>
      </c>
      <c r="E54" s="2">
        <f>VLOOKUP(B54,'Listado de precios'!$A$5:$C$184,3,0)</f>
        <v>12840</v>
      </c>
      <c r="F54" s="2">
        <f t="shared" si="7"/>
        <v>12840</v>
      </c>
    </row>
    <row r="55" spans="1:6" x14ac:dyDescent="0.2">
      <c r="A55" s="2">
        <f t="shared" si="6"/>
        <v>4.0999999999999979</v>
      </c>
      <c r="B55" s="2" t="s">
        <v>146</v>
      </c>
      <c r="D55" s="2">
        <v>1</v>
      </c>
      <c r="E55" s="2">
        <f>VLOOKUP(B55,'Listado de precios'!$A$5:$C$184,3,0)</f>
        <v>10000</v>
      </c>
      <c r="F55" s="2">
        <f t="shared" si="7"/>
        <v>10000</v>
      </c>
    </row>
    <row r="56" spans="1:6" x14ac:dyDescent="0.2">
      <c r="E56" s="2" t="s">
        <v>87</v>
      </c>
      <c r="F56" s="2">
        <f>SUM(F46:F55)</f>
        <v>52052.987000000001</v>
      </c>
    </row>
    <row r="58" spans="1:6" x14ac:dyDescent="0.2">
      <c r="A58" s="2" t="s">
        <v>10</v>
      </c>
      <c r="B58" s="2" t="s">
        <v>141</v>
      </c>
    </row>
    <row r="59" spans="1:6" x14ac:dyDescent="0.2">
      <c r="A59" s="2">
        <v>5</v>
      </c>
      <c r="B59" s="2" t="s">
        <v>15</v>
      </c>
    </row>
    <row r="60" spans="1:6" x14ac:dyDescent="0.2">
      <c r="A60" s="2">
        <f t="shared" ref="A60:A69" si="8">A59+0.01</f>
        <v>5.01</v>
      </c>
      <c r="B60" s="2" t="s">
        <v>37</v>
      </c>
      <c r="C60" s="2" t="s">
        <v>38</v>
      </c>
      <c r="D60" s="2">
        <v>3.3900000000000002E-3</v>
      </c>
      <c r="E60" s="2">
        <f>VLOOKUP(B60,'Listado de precios'!$A$5:$C$184,3,0)</f>
        <v>56900</v>
      </c>
      <c r="F60" s="2">
        <f t="shared" ref="F60:F68" si="9">D60*E60</f>
        <v>192.89100000000002</v>
      </c>
    </row>
    <row r="61" spans="1:6" ht="11.45" customHeight="1" x14ac:dyDescent="0.2">
      <c r="A61" s="2">
        <f t="shared" si="8"/>
        <v>5.0199999999999996</v>
      </c>
      <c r="B61" s="2" t="s">
        <v>53</v>
      </c>
      <c r="C61" s="2" t="s">
        <v>2</v>
      </c>
      <c r="D61" s="2">
        <v>0.01</v>
      </c>
      <c r="E61" s="2">
        <f>VLOOKUP(B61,'Listado de precios'!$A$5:$C$184,3,0)</f>
        <v>27900</v>
      </c>
      <c r="F61" s="2">
        <f t="shared" si="9"/>
        <v>279</v>
      </c>
    </row>
    <row r="62" spans="1:6" x14ac:dyDescent="0.2">
      <c r="A62" s="2">
        <f t="shared" si="8"/>
        <v>5.0299999999999994</v>
      </c>
      <c r="B62" s="2" t="s">
        <v>150</v>
      </c>
      <c r="C62" s="2" t="s">
        <v>1</v>
      </c>
      <c r="D62" s="2">
        <v>7</v>
      </c>
      <c r="E62" s="2">
        <f>VLOOKUP(B62,'Listado de precios'!$A$5:$C$184,3,0)</f>
        <v>880</v>
      </c>
      <c r="F62" s="2">
        <f t="shared" si="9"/>
        <v>6160</v>
      </c>
    </row>
    <row r="63" spans="1:6" x14ac:dyDescent="0.2">
      <c r="A63" s="2">
        <f t="shared" si="8"/>
        <v>5.0399999999999991</v>
      </c>
      <c r="B63" s="2" t="s">
        <v>131</v>
      </c>
      <c r="C63" s="2" t="s">
        <v>1</v>
      </c>
      <c r="D63" s="2">
        <f>D62</f>
        <v>7</v>
      </c>
      <c r="E63" s="2">
        <f>VLOOKUP(B63,'Listado de precios'!$A$5:$C$184,3,0)</f>
        <v>2167</v>
      </c>
      <c r="F63" s="2">
        <f t="shared" si="9"/>
        <v>15169</v>
      </c>
    </row>
    <row r="64" spans="1:6" x14ac:dyDescent="0.2">
      <c r="A64" s="2">
        <f t="shared" si="8"/>
        <v>5.0499999999999989</v>
      </c>
      <c r="B64" s="2" t="s">
        <v>71</v>
      </c>
      <c r="C64" s="2" t="s">
        <v>2</v>
      </c>
      <c r="D64" s="2">
        <v>1</v>
      </c>
      <c r="E64" s="2">
        <f>VLOOKUP(B64,'Listado de precios'!$A$5:$C$184,3,0)</f>
        <v>15000</v>
      </c>
      <c r="F64" s="2">
        <f t="shared" si="9"/>
        <v>15000</v>
      </c>
    </row>
    <row r="65" spans="1:6" x14ac:dyDescent="0.2">
      <c r="A65" s="2">
        <f t="shared" si="8"/>
        <v>5.0599999999999987</v>
      </c>
      <c r="B65" s="2" t="s">
        <v>177</v>
      </c>
      <c r="C65" s="2" t="s">
        <v>2</v>
      </c>
      <c r="D65" s="2">
        <v>1</v>
      </c>
      <c r="E65" s="2">
        <f>VLOOKUP(B65,'Listado de precios'!$A$5:$C$184,3,0)</f>
        <v>1550</v>
      </c>
      <c r="F65" s="2">
        <f t="shared" si="9"/>
        <v>1550</v>
      </c>
    </row>
    <row r="66" spans="1:6" x14ac:dyDescent="0.2">
      <c r="A66" s="2">
        <f t="shared" si="8"/>
        <v>5.0699999999999985</v>
      </c>
      <c r="B66" s="2" t="s">
        <v>28</v>
      </c>
      <c r="C66" s="2" t="s">
        <v>1</v>
      </c>
      <c r="D66" s="2">
        <v>14</v>
      </c>
      <c r="E66" s="2">
        <f>VLOOKUP(B66,'Listado de precios'!$A$5:$C$184,3,0)</f>
        <v>938.71194000000003</v>
      </c>
      <c r="F66" s="2">
        <f t="shared" si="9"/>
        <v>13141.96716</v>
      </c>
    </row>
    <row r="67" spans="1:6" x14ac:dyDescent="0.2">
      <c r="A67" s="2">
        <f t="shared" si="8"/>
        <v>5.0799999999999983</v>
      </c>
      <c r="B67" s="2" t="s">
        <v>42</v>
      </c>
      <c r="C67" s="2" t="s">
        <v>2</v>
      </c>
      <c r="D67" s="2">
        <v>2</v>
      </c>
      <c r="E67" s="2">
        <f>VLOOKUP(B67,'Listado de precios'!$A$5:$C$184,3,0)</f>
        <v>895.71749999999997</v>
      </c>
      <c r="F67" s="2">
        <f t="shared" si="9"/>
        <v>1791.4349999999999</v>
      </c>
    </row>
    <row r="68" spans="1:6" x14ac:dyDescent="0.2">
      <c r="A68" s="2">
        <f t="shared" si="8"/>
        <v>5.0899999999999981</v>
      </c>
      <c r="B68" s="2" t="s">
        <v>64</v>
      </c>
      <c r="C68" s="2" t="s">
        <v>2</v>
      </c>
      <c r="D68" s="2">
        <v>1</v>
      </c>
      <c r="E68" s="2">
        <f>VLOOKUP(B68,'Listado de precios'!$A$5:$C$184,3,0)</f>
        <v>12840</v>
      </c>
      <c r="F68" s="2">
        <f t="shared" si="9"/>
        <v>12840</v>
      </c>
    </row>
    <row r="69" spans="1:6" x14ac:dyDescent="0.2">
      <c r="A69" s="2">
        <f t="shared" si="8"/>
        <v>5.0999999999999979</v>
      </c>
      <c r="B69" s="2" t="s">
        <v>147</v>
      </c>
      <c r="C69" s="2" t="s">
        <v>2</v>
      </c>
      <c r="D69" s="2">
        <v>1</v>
      </c>
      <c r="E69" s="2">
        <f>VLOOKUP(B69,'Listado de precios'!$A$5:$C$184,3,0)</f>
        <v>6000</v>
      </c>
      <c r="F69" s="2">
        <f>E69*D69</f>
        <v>6000</v>
      </c>
    </row>
    <row r="70" spans="1:6" x14ac:dyDescent="0.2">
      <c r="E70" s="2" t="s">
        <v>87</v>
      </c>
      <c r="F70" s="2">
        <f>SUM(F60:F69)</f>
        <v>72124.293160000001</v>
      </c>
    </row>
    <row r="72" spans="1:6" x14ac:dyDescent="0.2">
      <c r="A72" s="2" t="s">
        <v>10</v>
      </c>
      <c r="B72" s="2" t="s">
        <v>142</v>
      </c>
    </row>
    <row r="73" spans="1:6" x14ac:dyDescent="0.2">
      <c r="A73" s="2">
        <v>6</v>
      </c>
      <c r="B73" s="2" t="s">
        <v>15</v>
      </c>
    </row>
    <row r="74" spans="1:6" x14ac:dyDescent="0.2">
      <c r="A74" s="2">
        <f t="shared" ref="A74:A80" si="10">A73+0.01</f>
        <v>6.01</v>
      </c>
      <c r="B74" s="2" t="s">
        <v>37</v>
      </c>
      <c r="C74" s="2" t="s">
        <v>38</v>
      </c>
      <c r="D74" s="2">
        <v>3.3900000000000002E-3</v>
      </c>
      <c r="E74" s="2">
        <f>VLOOKUP(B74,'Listado de precios'!$A$5:$C$184,3,0)</f>
        <v>56900</v>
      </c>
      <c r="F74" s="2">
        <f t="shared" ref="F74:F80" si="11">D74*E74</f>
        <v>192.89100000000002</v>
      </c>
    </row>
    <row r="75" spans="1:6" x14ac:dyDescent="0.2">
      <c r="A75" s="2">
        <f t="shared" si="10"/>
        <v>6.02</v>
      </c>
      <c r="B75" s="2" t="s">
        <v>53</v>
      </c>
      <c r="C75" s="2" t="s">
        <v>2</v>
      </c>
      <c r="D75" s="2">
        <v>0.01</v>
      </c>
      <c r="E75" s="2">
        <f>VLOOKUP(B75,'Listado de precios'!$A$5:$C$184,3,0)</f>
        <v>27900</v>
      </c>
      <c r="F75" s="2">
        <f t="shared" si="11"/>
        <v>279</v>
      </c>
    </row>
    <row r="76" spans="1:6" x14ac:dyDescent="0.2">
      <c r="A76" s="2">
        <f t="shared" si="10"/>
        <v>6.0299999999999994</v>
      </c>
      <c r="B76" s="2" t="s">
        <v>150</v>
      </c>
      <c r="C76" s="2" t="s">
        <v>1</v>
      </c>
      <c r="D76" s="2">
        <v>8</v>
      </c>
      <c r="E76" s="2">
        <f>VLOOKUP(B76,'Listado de precios'!$A$5:$C$184,3,0)</f>
        <v>880</v>
      </c>
      <c r="F76" s="2">
        <f t="shared" si="11"/>
        <v>7040</v>
      </c>
    </row>
    <row r="77" spans="1:6" x14ac:dyDescent="0.2">
      <c r="A77" s="2">
        <f t="shared" si="10"/>
        <v>6.0399999999999991</v>
      </c>
      <c r="B77" s="2" t="s">
        <v>131</v>
      </c>
      <c r="C77" s="2" t="s">
        <v>1</v>
      </c>
      <c r="D77" s="2">
        <f>D76</f>
        <v>8</v>
      </c>
      <c r="E77" s="2">
        <f>VLOOKUP(B77,'Listado de precios'!$A$5:$C$184,3,0)</f>
        <v>2167</v>
      </c>
      <c r="F77" s="2">
        <f t="shared" si="11"/>
        <v>17336</v>
      </c>
    </row>
    <row r="78" spans="1:6" x14ac:dyDescent="0.2">
      <c r="A78" s="2">
        <f t="shared" si="10"/>
        <v>6.0499999999999989</v>
      </c>
      <c r="B78" s="2" t="s">
        <v>74</v>
      </c>
      <c r="C78" s="2" t="s">
        <v>75</v>
      </c>
      <c r="D78" s="2">
        <v>1</v>
      </c>
      <c r="E78" s="2">
        <f>VLOOKUP(B78,'Listado de precios'!$A$5:$C$184,3,0)</f>
        <v>4200</v>
      </c>
      <c r="F78" s="2">
        <f t="shared" si="11"/>
        <v>4200</v>
      </c>
    </row>
    <row r="79" spans="1:6" x14ac:dyDescent="0.2">
      <c r="A79" s="2">
        <f t="shared" si="10"/>
        <v>6.0599999999999987</v>
      </c>
      <c r="B79" s="2" t="s">
        <v>177</v>
      </c>
      <c r="C79" s="2" t="s">
        <v>2</v>
      </c>
      <c r="D79" s="2">
        <v>1</v>
      </c>
      <c r="E79" s="2">
        <f>VLOOKUP(B79,'Listado de precios'!$A$5:$C$184,3,0)</f>
        <v>1550</v>
      </c>
      <c r="F79" s="2">
        <f t="shared" si="11"/>
        <v>1550</v>
      </c>
    </row>
    <row r="80" spans="1:6" x14ac:dyDescent="0.2">
      <c r="A80" s="2">
        <f t="shared" si="10"/>
        <v>6.0699999999999985</v>
      </c>
      <c r="B80" s="2" t="s">
        <v>63</v>
      </c>
      <c r="C80" s="2" t="s">
        <v>2</v>
      </c>
      <c r="D80" s="2">
        <v>1</v>
      </c>
      <c r="E80" s="2">
        <f>VLOOKUP(B80,'Listado de precios'!$A$5:$C$184,3,0)</f>
        <v>9630</v>
      </c>
      <c r="F80" s="2">
        <f t="shared" si="11"/>
        <v>9630</v>
      </c>
    </row>
    <row r="81" spans="1:6" x14ac:dyDescent="0.2">
      <c r="E81" s="2" t="s">
        <v>87</v>
      </c>
      <c r="F81" s="2">
        <f>SUM(F74:F80)</f>
        <v>40227.891000000003</v>
      </c>
    </row>
    <row r="83" spans="1:6" x14ac:dyDescent="0.2">
      <c r="A83" s="2" t="s">
        <v>10</v>
      </c>
      <c r="B83" s="2" t="s">
        <v>143</v>
      </c>
    </row>
    <row r="84" spans="1:6" x14ac:dyDescent="0.2">
      <c r="A84" s="2">
        <v>7</v>
      </c>
      <c r="B84" s="2" t="s">
        <v>15</v>
      </c>
    </row>
    <row r="85" spans="1:6" x14ac:dyDescent="0.2">
      <c r="A85" s="2">
        <f t="shared" ref="A85:A93" si="12">A84+0.01</f>
        <v>7.01</v>
      </c>
      <c r="B85" s="2" t="s">
        <v>32</v>
      </c>
      <c r="C85" s="2" t="s">
        <v>2</v>
      </c>
      <c r="D85" s="2">
        <v>1</v>
      </c>
      <c r="E85" s="2">
        <f>VLOOKUP(B85,'Listado de precios'!$A$5:$C$184,3,0)</f>
        <v>31887.542999999998</v>
      </c>
      <c r="F85" s="2">
        <f t="shared" ref="F85:F93" si="13">D85*E85</f>
        <v>31887.542999999998</v>
      </c>
    </row>
    <row r="86" spans="1:6" x14ac:dyDescent="0.2">
      <c r="A86" s="2">
        <f t="shared" si="12"/>
        <v>7.02</v>
      </c>
      <c r="B86" s="2" t="s">
        <v>79</v>
      </c>
      <c r="C86" s="2" t="s">
        <v>1</v>
      </c>
      <c r="D86" s="2">
        <v>6.7</v>
      </c>
      <c r="E86" s="2">
        <f>VLOOKUP(B86,'Listado de precios'!$A$5:$C$184,3,0)</f>
        <v>4659</v>
      </c>
      <c r="F86" s="2">
        <f t="shared" si="13"/>
        <v>31215.3</v>
      </c>
    </row>
    <row r="87" spans="1:6" x14ac:dyDescent="0.2">
      <c r="A87" s="2">
        <f t="shared" si="12"/>
        <v>7.0299999999999994</v>
      </c>
      <c r="B87" s="2" t="s">
        <v>129</v>
      </c>
      <c r="C87" s="2" t="s">
        <v>1</v>
      </c>
      <c r="D87" s="2">
        <f>D86</f>
        <v>6.7</v>
      </c>
      <c r="E87" s="2">
        <f>VLOOKUP(B87,'Listado de precios'!$A$5:$C$184,3,0)</f>
        <v>2167</v>
      </c>
      <c r="F87" s="2">
        <f t="shared" si="13"/>
        <v>14518.9</v>
      </c>
    </row>
    <row r="88" spans="1:6" x14ac:dyDescent="0.2">
      <c r="A88" s="2">
        <f t="shared" si="12"/>
        <v>7.0399999999999991</v>
      </c>
      <c r="B88" s="2" t="s">
        <v>52</v>
      </c>
      <c r="C88" s="2" t="s">
        <v>2</v>
      </c>
      <c r="D88" s="2">
        <v>7</v>
      </c>
      <c r="E88" s="2">
        <f>VLOOKUP(B88,'Listado de precios'!$A$5:$C$184,3,0)</f>
        <v>165</v>
      </c>
      <c r="F88" s="2">
        <f t="shared" si="13"/>
        <v>1155</v>
      </c>
    </row>
    <row r="89" spans="1:6" x14ac:dyDescent="0.2">
      <c r="A89" s="2">
        <f t="shared" si="12"/>
        <v>7.0499999999999989</v>
      </c>
      <c r="B89" s="2" t="s">
        <v>0</v>
      </c>
      <c r="C89" s="2" t="s">
        <v>1</v>
      </c>
      <c r="D89" s="2">
        <v>2.9</v>
      </c>
      <c r="E89" s="2">
        <f>VLOOKUP(B89,'Listado de precios'!$A$5:$C$184,3,0)</f>
        <v>600</v>
      </c>
      <c r="F89" s="2">
        <f t="shared" si="13"/>
        <v>1740</v>
      </c>
    </row>
    <row r="90" spans="1:6" x14ac:dyDescent="0.2">
      <c r="A90" s="2">
        <f t="shared" si="12"/>
        <v>7.0599999999999987</v>
      </c>
      <c r="B90" s="2" t="s">
        <v>85</v>
      </c>
      <c r="C90" s="2" t="s">
        <v>2</v>
      </c>
      <c r="D90" s="2">
        <v>1</v>
      </c>
      <c r="E90" s="2">
        <f>VLOOKUP(B90,'Listado de precios'!$A$5:$C$184,3,0)</f>
        <v>2316.6666666666665</v>
      </c>
      <c r="F90" s="2">
        <f t="shared" si="13"/>
        <v>2316.6666666666665</v>
      </c>
    </row>
    <row r="91" spans="1:6" x14ac:dyDescent="0.2">
      <c r="A91" s="2">
        <f t="shared" si="12"/>
        <v>7.0699999999999985</v>
      </c>
      <c r="B91" s="2" t="s">
        <v>41</v>
      </c>
      <c r="C91" s="2" t="s">
        <v>2</v>
      </c>
      <c r="D91" s="2">
        <v>3</v>
      </c>
      <c r="E91" s="2">
        <f>VLOOKUP(B91,'Listado de precios'!$A$5:$C$184,3,0)</f>
        <v>1100</v>
      </c>
      <c r="F91" s="2">
        <f t="shared" si="13"/>
        <v>3300</v>
      </c>
    </row>
    <row r="92" spans="1:6" x14ac:dyDescent="0.2">
      <c r="A92" s="2">
        <f t="shared" si="12"/>
        <v>7.0799999999999983</v>
      </c>
      <c r="B92" s="2" t="s">
        <v>70</v>
      </c>
      <c r="C92" s="2" t="s">
        <v>1</v>
      </c>
      <c r="D92" s="2">
        <v>1</v>
      </c>
      <c r="E92" s="2">
        <f>VLOOKUP(B92,'Listado de precios'!$A$5:$C$184,3,0)</f>
        <v>9200</v>
      </c>
      <c r="F92" s="2">
        <f t="shared" si="13"/>
        <v>9200</v>
      </c>
    </row>
    <row r="93" spans="1:6" x14ac:dyDescent="0.2">
      <c r="A93" s="2">
        <f t="shared" si="12"/>
        <v>7.0899999999999981</v>
      </c>
      <c r="B93" s="2" t="s">
        <v>61</v>
      </c>
      <c r="C93" s="2" t="s">
        <v>2</v>
      </c>
      <c r="D93" s="2">
        <v>1</v>
      </c>
      <c r="E93" s="2">
        <f>VLOOKUP(B93,'Listado de precios'!$A$5:$C$184,3,0)</f>
        <v>19260</v>
      </c>
      <c r="F93" s="2">
        <f t="shared" si="13"/>
        <v>19260</v>
      </c>
    </row>
    <row r="94" spans="1:6" x14ac:dyDescent="0.2">
      <c r="E94" s="2" t="s">
        <v>87</v>
      </c>
      <c r="F94" s="2">
        <f>SUM(F85:F93)</f>
        <v>114593.40966666666</v>
      </c>
    </row>
    <row r="96" spans="1:6" x14ac:dyDescent="0.2">
      <c r="A96" s="2" t="s">
        <v>10</v>
      </c>
      <c r="B96" s="2" t="s">
        <v>106</v>
      </c>
    </row>
    <row r="97" spans="1:6" x14ac:dyDescent="0.2">
      <c r="A97" s="2">
        <v>8</v>
      </c>
      <c r="B97" s="2" t="s">
        <v>15</v>
      </c>
    </row>
    <row r="98" spans="1:6" x14ac:dyDescent="0.2">
      <c r="A98" s="2">
        <f t="shared" ref="A98:A113" si="14">A97+0.01</f>
        <v>8.01</v>
      </c>
      <c r="B98" s="2" t="s">
        <v>48</v>
      </c>
      <c r="C98" s="2" t="s">
        <v>2</v>
      </c>
      <c r="D98" s="2">
        <v>1</v>
      </c>
      <c r="E98" s="2">
        <f>VLOOKUP(B98,'Listado de precios'!$A$5:$C$184,3,0)</f>
        <v>710655</v>
      </c>
      <c r="F98" s="2">
        <f t="shared" ref="F98:F111" si="15">E98*D98</f>
        <v>710655</v>
      </c>
    </row>
    <row r="99" spans="1:6" x14ac:dyDescent="0.2">
      <c r="A99" s="2">
        <f t="shared" si="14"/>
        <v>8.02</v>
      </c>
      <c r="B99" s="2" t="s">
        <v>160</v>
      </c>
      <c r="C99" s="2" t="s">
        <v>1</v>
      </c>
      <c r="D99" s="2">
        <v>4</v>
      </c>
      <c r="E99" s="2">
        <f>VLOOKUP(B99,'Listado de precios'!$A$5:$C$184,3,0)</f>
        <v>10065</v>
      </c>
      <c r="F99" s="2">
        <f t="shared" si="15"/>
        <v>40260</v>
      </c>
    </row>
    <row r="100" spans="1:6" x14ac:dyDescent="0.2">
      <c r="A100" s="2">
        <f t="shared" si="14"/>
        <v>8.0299999999999994</v>
      </c>
      <c r="B100" s="2" t="s">
        <v>77</v>
      </c>
      <c r="C100" s="2" t="s">
        <v>1</v>
      </c>
      <c r="D100" s="2">
        <v>43</v>
      </c>
      <c r="E100" s="2">
        <f>VLOOKUP(B100,'Listado de precios'!$A$5:$C$184,3,0)</f>
        <v>9946</v>
      </c>
      <c r="F100" s="2">
        <f t="shared" si="15"/>
        <v>427678</v>
      </c>
    </row>
    <row r="101" spans="1:6" x14ac:dyDescent="0.2">
      <c r="A101" s="2">
        <f t="shared" si="14"/>
        <v>8.0399999999999991</v>
      </c>
      <c r="B101" s="2" t="s">
        <v>161</v>
      </c>
      <c r="C101" s="2" t="s">
        <v>1</v>
      </c>
      <c r="D101" s="2">
        <f>D99</f>
        <v>4</v>
      </c>
      <c r="E101" s="2">
        <f>VLOOKUP(B101,'Listado de precios'!$A$5:$C$184,3,0)</f>
        <v>2167</v>
      </c>
      <c r="F101" s="2">
        <f t="shared" si="15"/>
        <v>8668</v>
      </c>
    </row>
    <row r="102" spans="1:6" x14ac:dyDescent="0.2">
      <c r="A102" s="2">
        <f t="shared" si="14"/>
        <v>8.0499999999999989</v>
      </c>
      <c r="B102" s="2" t="s">
        <v>127</v>
      </c>
      <c r="C102" s="2" t="s">
        <v>1</v>
      </c>
      <c r="D102" s="2">
        <f>D100</f>
        <v>43</v>
      </c>
      <c r="E102" s="2">
        <f>VLOOKUP(B102,'Listado de precios'!$A$5:$C$184,3,0)</f>
        <v>4333</v>
      </c>
      <c r="F102" s="2">
        <f t="shared" si="15"/>
        <v>186319</v>
      </c>
    </row>
    <row r="103" spans="1:6" x14ac:dyDescent="0.2">
      <c r="A103" s="2">
        <f t="shared" si="14"/>
        <v>8.0599999999999987</v>
      </c>
      <c r="B103" s="2" t="s">
        <v>30</v>
      </c>
      <c r="C103" s="2" t="s">
        <v>2</v>
      </c>
      <c r="D103" s="2">
        <v>7</v>
      </c>
      <c r="E103" s="2">
        <f>VLOOKUP(B103,'Listado de precios'!$A$5:$C$184,3,0)</f>
        <v>86580</v>
      </c>
      <c r="F103" s="2">
        <f t="shared" si="15"/>
        <v>606060</v>
      </c>
    </row>
    <row r="104" spans="1:6" x14ac:dyDescent="0.2">
      <c r="A104" s="2">
        <f t="shared" si="14"/>
        <v>8.0699999999999985</v>
      </c>
      <c r="B104" s="2" t="s">
        <v>0</v>
      </c>
      <c r="C104" s="2" t="s">
        <v>1</v>
      </c>
      <c r="D104" s="2">
        <v>11</v>
      </c>
      <c r="E104" s="2">
        <f>VLOOKUP(B104,'Listado de precios'!$A$5:$C$184,3,0)</f>
        <v>600</v>
      </c>
      <c r="F104" s="2">
        <f t="shared" si="15"/>
        <v>6600</v>
      </c>
    </row>
    <row r="105" spans="1:6" x14ac:dyDescent="0.2">
      <c r="A105" s="2">
        <f t="shared" si="14"/>
        <v>8.0799999999999983</v>
      </c>
      <c r="B105" s="2" t="s">
        <v>50</v>
      </c>
      <c r="C105" s="2" t="s">
        <v>2</v>
      </c>
      <c r="D105" s="2">
        <v>43</v>
      </c>
      <c r="E105" s="2">
        <f>VLOOKUP(B105,'Listado de precios'!$A$5:$C$184,3,0)</f>
        <v>560</v>
      </c>
      <c r="F105" s="2">
        <f t="shared" si="15"/>
        <v>24080</v>
      </c>
    </row>
    <row r="106" spans="1:6" x14ac:dyDescent="0.2">
      <c r="A106" s="2">
        <f t="shared" si="14"/>
        <v>8.0899999999999981</v>
      </c>
      <c r="B106" s="2" t="s">
        <v>54</v>
      </c>
      <c r="C106" s="2" t="s">
        <v>2</v>
      </c>
      <c r="D106" s="2">
        <f>D103</f>
        <v>7</v>
      </c>
      <c r="E106" s="2">
        <f>VLOOKUP(B106,'Listado de precios'!$A$5:$C$184,3,0)</f>
        <v>8560</v>
      </c>
      <c r="F106" s="2">
        <f t="shared" si="15"/>
        <v>59920</v>
      </c>
    </row>
    <row r="107" spans="1:6" x14ac:dyDescent="0.2">
      <c r="A107" s="2">
        <f t="shared" si="14"/>
        <v>8.0999999999999979</v>
      </c>
      <c r="B107" s="2" t="s">
        <v>149</v>
      </c>
      <c r="C107" s="2" t="s">
        <v>2</v>
      </c>
      <c r="D107" s="2">
        <v>1</v>
      </c>
      <c r="E107" s="2">
        <f>VLOOKUP(B107,'Listado de precios'!$A$5:$C$184,3,0)</f>
        <v>8560</v>
      </c>
      <c r="F107" s="2">
        <f t="shared" si="15"/>
        <v>8560</v>
      </c>
    </row>
    <row r="108" spans="1:6" x14ac:dyDescent="0.2">
      <c r="A108" s="2">
        <f t="shared" si="14"/>
        <v>8.1099999999999977</v>
      </c>
      <c r="B108" s="2" t="s">
        <v>22</v>
      </c>
      <c r="C108" s="2" t="s">
        <v>1</v>
      </c>
      <c r="D108" s="2">
        <v>82</v>
      </c>
      <c r="E108" s="2">
        <f>VLOOKUP(B108,'Listado de precios'!$A$5:$C$184,3,0)</f>
        <v>1076.0159999999998</v>
      </c>
      <c r="F108" s="2">
        <f t="shared" si="15"/>
        <v>88233.311999999991</v>
      </c>
    </row>
    <row r="109" spans="1:6" x14ac:dyDescent="0.2">
      <c r="A109" s="2">
        <f t="shared" si="14"/>
        <v>8.1199999999999974</v>
      </c>
      <c r="B109" s="2" t="s">
        <v>41</v>
      </c>
      <c r="C109" s="2" t="s">
        <v>2</v>
      </c>
      <c r="D109" s="2">
        <v>7</v>
      </c>
      <c r="E109" s="2">
        <f>VLOOKUP(B109,'Listado de precios'!$A$5:$C$184,3,0)</f>
        <v>1100</v>
      </c>
      <c r="F109" s="2">
        <f t="shared" si="15"/>
        <v>7700</v>
      </c>
    </row>
    <row r="110" spans="1:6" x14ac:dyDescent="0.2">
      <c r="A110" s="2">
        <f t="shared" si="14"/>
        <v>8.1299999999999972</v>
      </c>
      <c r="B110" s="2" t="s">
        <v>22</v>
      </c>
      <c r="C110" s="2" t="s">
        <v>1</v>
      </c>
      <c r="D110" s="2">
        <v>164</v>
      </c>
      <c r="E110" s="2">
        <f>VLOOKUP(B110,'Listado de precios'!$A$5:$C$184,3,0)</f>
        <v>1076.0159999999998</v>
      </c>
      <c r="F110" s="2">
        <f t="shared" si="15"/>
        <v>176466.62399999998</v>
      </c>
    </row>
    <row r="111" spans="1:6" x14ac:dyDescent="0.2">
      <c r="A111" s="2">
        <f t="shared" si="14"/>
        <v>8.139999999999997</v>
      </c>
      <c r="B111" s="2" t="s">
        <v>41</v>
      </c>
      <c r="C111" s="2" t="s">
        <v>205</v>
      </c>
      <c r="D111" s="2">
        <v>13</v>
      </c>
      <c r="E111" s="2">
        <f>VLOOKUP(B111,'Listado de precios'!$A$5:$C$184,3,0)</f>
        <v>1100</v>
      </c>
      <c r="F111" s="2">
        <f t="shared" si="15"/>
        <v>14300</v>
      </c>
    </row>
    <row r="112" spans="1:6" x14ac:dyDescent="0.2">
      <c r="A112" s="2">
        <f t="shared" si="14"/>
        <v>8.1499999999999968</v>
      </c>
      <c r="B112" s="2" t="s">
        <v>68</v>
      </c>
      <c r="C112" s="2" t="s">
        <v>2</v>
      </c>
      <c r="D112" s="2">
        <v>1</v>
      </c>
      <c r="E112" s="2">
        <f>VLOOKUP(B112,'Listado de precios'!$A$5:$C$184,3,0)</f>
        <v>18000</v>
      </c>
      <c r="F112" s="2">
        <f>D112*E112</f>
        <v>18000</v>
      </c>
    </row>
    <row r="113" spans="1:6" x14ac:dyDescent="0.2">
      <c r="A113" s="2">
        <f t="shared" si="14"/>
        <v>8.1599999999999966</v>
      </c>
      <c r="B113" s="2" t="s">
        <v>24</v>
      </c>
      <c r="C113" s="2" t="s">
        <v>1</v>
      </c>
      <c r="D113" s="2">
        <v>82</v>
      </c>
      <c r="E113" s="2">
        <f>VLOOKUP(B113,'Listado de precios'!$A$5:$C$184,3,0)</f>
        <v>1800</v>
      </c>
      <c r="F113" s="2">
        <f>D113*E113</f>
        <v>147600</v>
      </c>
    </row>
    <row r="114" spans="1:6" x14ac:dyDescent="0.2">
      <c r="E114" s="2" t="s">
        <v>87</v>
      </c>
      <c r="F114" s="2">
        <f>SUM(F98:F113)</f>
        <v>2531099.9359999998</v>
      </c>
    </row>
    <row r="116" spans="1:6" x14ac:dyDescent="0.2">
      <c r="A116" s="2" t="s">
        <v>10</v>
      </c>
      <c r="B116" s="2" t="s">
        <v>107</v>
      </c>
    </row>
    <row r="117" spans="1:6" x14ac:dyDescent="0.2">
      <c r="A117" s="2">
        <v>9</v>
      </c>
      <c r="B117" s="2" t="s">
        <v>15</v>
      </c>
    </row>
    <row r="118" spans="1:6" x14ac:dyDescent="0.2">
      <c r="A118" s="2">
        <f t="shared" ref="A118:A135" si="16">A117+0.01</f>
        <v>9.01</v>
      </c>
      <c r="B118" s="2" t="s">
        <v>49</v>
      </c>
      <c r="C118" s="2" t="s">
        <v>2</v>
      </c>
      <c r="D118" s="2">
        <v>4</v>
      </c>
      <c r="E118" s="2">
        <f>VLOOKUP(B118,'Listado de precios'!$A$5:$C$184,3,0)</f>
        <v>147889</v>
      </c>
      <c r="F118" s="2">
        <f t="shared" ref="F118:F135" si="17">D118*E118</f>
        <v>591556</v>
      </c>
    </row>
    <row r="119" spans="1:6" x14ac:dyDescent="0.2">
      <c r="A119" s="2">
        <f t="shared" si="16"/>
        <v>9.02</v>
      </c>
      <c r="B119" s="2" t="s">
        <v>59</v>
      </c>
      <c r="C119" s="2" t="s">
        <v>2</v>
      </c>
      <c r="D119" s="2">
        <f>D118</f>
        <v>4</v>
      </c>
      <c r="E119" s="2">
        <f>VLOOKUP(B119,'Listado de precios'!$A$5:$C$184,3,0)</f>
        <v>8560</v>
      </c>
      <c r="F119" s="2">
        <f t="shared" si="17"/>
        <v>34240</v>
      </c>
    </row>
    <row r="120" spans="1:6" x14ac:dyDescent="0.2">
      <c r="A120" s="2">
        <f t="shared" si="16"/>
        <v>9.0299999999999994</v>
      </c>
      <c r="B120" s="2" t="s">
        <v>158</v>
      </c>
      <c r="C120" s="2" t="s">
        <v>2</v>
      </c>
      <c r="D120" s="2">
        <f>D118</f>
        <v>4</v>
      </c>
      <c r="E120" s="2">
        <f>VLOOKUP(B120,'Listado de precios'!$A$5:$C$184,3,0)</f>
        <v>760000</v>
      </c>
      <c r="F120" s="2">
        <f t="shared" si="17"/>
        <v>3040000</v>
      </c>
    </row>
    <row r="121" spans="1:6" x14ac:dyDescent="0.2">
      <c r="A121" s="2">
        <f t="shared" si="16"/>
        <v>9.0399999999999991</v>
      </c>
      <c r="B121" s="2" t="s">
        <v>78</v>
      </c>
      <c r="C121" s="2" t="s">
        <v>1</v>
      </c>
      <c r="D121" s="2">
        <v>300</v>
      </c>
      <c r="E121" s="2">
        <f>VLOOKUP(B121,'Listado de precios'!$A$5:$C$184,3,0)</f>
        <v>14675</v>
      </c>
      <c r="F121" s="2">
        <f t="shared" si="17"/>
        <v>4402500</v>
      </c>
    </row>
    <row r="122" spans="1:6" x14ac:dyDescent="0.2">
      <c r="A122" s="2">
        <f t="shared" si="16"/>
        <v>9.0499999999999989</v>
      </c>
      <c r="B122" s="2" t="s">
        <v>128</v>
      </c>
      <c r="C122" s="2" t="s">
        <v>2</v>
      </c>
      <c r="D122" s="2">
        <f>D121</f>
        <v>300</v>
      </c>
      <c r="E122" s="2">
        <f>VLOOKUP(B122,'Listado de precios'!$A$5:$C$184,3,0)</f>
        <v>6500</v>
      </c>
      <c r="F122" s="2">
        <f t="shared" si="17"/>
        <v>1950000</v>
      </c>
    </row>
    <row r="123" spans="1:6" x14ac:dyDescent="0.2">
      <c r="A123" s="2">
        <f t="shared" si="16"/>
        <v>9.0599999999999987</v>
      </c>
      <c r="B123" s="2" t="s">
        <v>51</v>
      </c>
      <c r="C123" s="2" t="s">
        <v>2</v>
      </c>
      <c r="D123" s="2">
        <f>D121</f>
        <v>300</v>
      </c>
      <c r="E123" s="2">
        <f>VLOOKUP(B123,'Listado de precios'!$A$5:$C$184,3,0)</f>
        <v>910</v>
      </c>
      <c r="F123" s="2">
        <f t="shared" si="17"/>
        <v>273000</v>
      </c>
    </row>
    <row r="124" spans="1:6" x14ac:dyDescent="0.2">
      <c r="A124" s="2">
        <f t="shared" si="16"/>
        <v>9.0699999999999985</v>
      </c>
      <c r="B124" s="2" t="s">
        <v>0</v>
      </c>
      <c r="C124" s="2" t="s">
        <v>1</v>
      </c>
      <c r="D124" s="2">
        <v>55</v>
      </c>
      <c r="E124" s="2">
        <f>VLOOKUP(B124,'Listado de precios'!$A$5:$C$184,3,0)</f>
        <v>600</v>
      </c>
      <c r="F124" s="2">
        <f t="shared" si="17"/>
        <v>33000</v>
      </c>
    </row>
    <row r="125" spans="1:6" x14ac:dyDescent="0.2">
      <c r="A125" s="2">
        <f t="shared" si="16"/>
        <v>9.0799999999999983</v>
      </c>
      <c r="B125" s="2" t="s">
        <v>22</v>
      </c>
      <c r="C125" s="2" t="s">
        <v>1</v>
      </c>
      <c r="D125" s="2">
        <v>143</v>
      </c>
      <c r="E125" s="2">
        <f>VLOOKUP(B125,'Listado de precios'!$A$5:$C$184,3,0)</f>
        <v>1076.0159999999998</v>
      </c>
      <c r="F125" s="2">
        <f t="shared" si="17"/>
        <v>153870.28799999997</v>
      </c>
    </row>
    <row r="126" spans="1:6" x14ac:dyDescent="0.2">
      <c r="A126" s="2">
        <f t="shared" si="16"/>
        <v>9.0899999999999981</v>
      </c>
      <c r="B126" s="2" t="s">
        <v>46</v>
      </c>
      <c r="C126" s="2" t="s">
        <v>2</v>
      </c>
      <c r="D126" s="2">
        <v>20</v>
      </c>
      <c r="E126" s="2">
        <f>VLOOKUP(B126,'Listado de precios'!$A$5:$C$184,3,0)</f>
        <v>22464.5949</v>
      </c>
      <c r="F126" s="2">
        <f t="shared" si="17"/>
        <v>449291.89799999999</v>
      </c>
    </row>
    <row r="127" spans="1:6" x14ac:dyDescent="0.2">
      <c r="A127" s="2">
        <f t="shared" si="16"/>
        <v>9.0999999999999979</v>
      </c>
      <c r="B127" s="2" t="s">
        <v>45</v>
      </c>
      <c r="C127" s="2" t="s">
        <v>2</v>
      </c>
      <c r="D127" s="2">
        <v>1</v>
      </c>
      <c r="E127" s="2">
        <f>VLOOKUP(B127,'Listado de precios'!$A$5:$C$184,3,0)</f>
        <v>8885.5175999999992</v>
      </c>
      <c r="F127" s="2">
        <f t="shared" si="17"/>
        <v>8885.5175999999992</v>
      </c>
    </row>
    <row r="128" spans="1:6" x14ac:dyDescent="0.2">
      <c r="A128" s="2">
        <f t="shared" si="16"/>
        <v>9.1099999999999977</v>
      </c>
      <c r="B128" s="2" t="s">
        <v>44</v>
      </c>
      <c r="C128" s="2" t="s">
        <v>2</v>
      </c>
      <c r="D128" s="2">
        <v>8</v>
      </c>
      <c r="E128" s="2">
        <f>VLOOKUP(B128,'Listado de precios'!$A$5:$C$184,3,0)</f>
        <v>8455.5731999999989</v>
      </c>
      <c r="F128" s="2">
        <f t="shared" si="17"/>
        <v>67644.585599999991</v>
      </c>
    </row>
    <row r="129" spans="1:6" x14ac:dyDescent="0.2">
      <c r="A129" s="2">
        <f t="shared" si="16"/>
        <v>9.1199999999999974</v>
      </c>
      <c r="B129" s="2" t="s">
        <v>26</v>
      </c>
      <c r="C129" s="2" t="s">
        <v>1</v>
      </c>
      <c r="D129" s="2">
        <v>135</v>
      </c>
      <c r="E129" s="2">
        <f>VLOOKUP(B129,'Listado de precios'!$A$5:$C$184,3,0)</f>
        <v>45990.6</v>
      </c>
      <c r="F129" s="2">
        <f t="shared" si="17"/>
        <v>6208731</v>
      </c>
    </row>
    <row r="130" spans="1:6" x14ac:dyDescent="0.2">
      <c r="A130" s="2">
        <f t="shared" si="16"/>
        <v>9.1299999999999972</v>
      </c>
      <c r="B130" s="2" t="s">
        <v>138</v>
      </c>
      <c r="C130" s="2" t="s">
        <v>2</v>
      </c>
      <c r="D130" s="2">
        <v>1</v>
      </c>
      <c r="E130" s="2">
        <f>VLOOKUP(B130,'Listado de precios'!$A$5:$C$184,3,0)</f>
        <v>605136</v>
      </c>
      <c r="F130" s="2">
        <f t="shared" si="17"/>
        <v>605136</v>
      </c>
    </row>
    <row r="131" spans="1:6" x14ac:dyDescent="0.2">
      <c r="A131" s="2">
        <f t="shared" si="16"/>
        <v>9.139999999999997</v>
      </c>
      <c r="B131" s="2" t="s">
        <v>139</v>
      </c>
      <c r="C131" s="2" t="s">
        <v>2</v>
      </c>
      <c r="D131" s="2">
        <f>D130</f>
        <v>1</v>
      </c>
      <c r="E131" s="2">
        <f>VLOOKUP(B131,'Listado de precios'!$A$5:$C$184,3,0)</f>
        <v>32100</v>
      </c>
      <c r="F131" s="2">
        <f t="shared" si="17"/>
        <v>32100</v>
      </c>
    </row>
    <row r="132" spans="1:6" x14ac:dyDescent="0.2">
      <c r="A132" s="2">
        <f t="shared" si="16"/>
        <v>9.1499999999999968</v>
      </c>
      <c r="B132" s="2" t="s">
        <v>34</v>
      </c>
      <c r="C132" s="2" t="s">
        <v>2</v>
      </c>
      <c r="D132" s="2">
        <v>1</v>
      </c>
      <c r="E132" s="2">
        <f>VLOOKUP(B132,'Listado de precios'!$A$5:$C$184,3,0)</f>
        <v>302568</v>
      </c>
      <c r="F132" s="2">
        <f t="shared" si="17"/>
        <v>302568</v>
      </c>
    </row>
    <row r="133" spans="1:6" x14ac:dyDescent="0.2">
      <c r="A133" s="2">
        <f t="shared" si="16"/>
        <v>9.1599999999999966</v>
      </c>
      <c r="B133" s="2" t="s">
        <v>57</v>
      </c>
      <c r="C133" s="2" t="s">
        <v>2</v>
      </c>
      <c r="D133" s="2">
        <f>D132</f>
        <v>1</v>
      </c>
      <c r="E133" s="2">
        <f>VLOOKUP(B133,'Listado de precios'!$A$5:$C$184,3,0)</f>
        <v>16050</v>
      </c>
      <c r="F133" s="2">
        <f t="shared" si="17"/>
        <v>16050</v>
      </c>
    </row>
    <row r="134" spans="1:6" x14ac:dyDescent="0.2">
      <c r="A134" s="2">
        <f t="shared" si="16"/>
        <v>9.1699999999999964</v>
      </c>
      <c r="B134" s="2" t="s">
        <v>154</v>
      </c>
      <c r="C134" s="2" t="s">
        <v>2</v>
      </c>
      <c r="D134" s="2">
        <v>1</v>
      </c>
      <c r="E134" s="2">
        <f>VLOOKUP(B134,'Listado de precios'!$A$5:$C$184,3,0)</f>
        <v>110000</v>
      </c>
      <c r="F134" s="2">
        <f t="shared" si="17"/>
        <v>110000</v>
      </c>
    </row>
    <row r="135" spans="1:6" x14ac:dyDescent="0.2">
      <c r="A135" s="2">
        <f t="shared" si="16"/>
        <v>9.1799999999999962</v>
      </c>
      <c r="B135" s="2" t="s">
        <v>162</v>
      </c>
      <c r="C135" s="2" t="s">
        <v>60</v>
      </c>
      <c r="D135" s="2">
        <v>2</v>
      </c>
      <c r="E135" s="2">
        <f>VLOOKUP(B135,'Listado de precios'!$A$5:$C$184,3,0)</f>
        <v>1920000</v>
      </c>
      <c r="F135" s="2">
        <f t="shared" si="17"/>
        <v>3840000</v>
      </c>
    </row>
    <row r="136" spans="1:6" x14ac:dyDescent="0.2">
      <c r="E136" s="2" t="s">
        <v>87</v>
      </c>
      <c r="F136" s="2">
        <f>SUM(F118:F135)</f>
        <v>22118573.2892</v>
      </c>
    </row>
    <row r="138" spans="1:6" x14ac:dyDescent="0.2">
      <c r="A138" s="2" t="s">
        <v>10</v>
      </c>
      <c r="B138" s="2" t="s">
        <v>108</v>
      </c>
    </row>
    <row r="139" spans="1:6" x14ac:dyDescent="0.2">
      <c r="A139" s="2">
        <v>10</v>
      </c>
      <c r="B139" s="2" t="s">
        <v>15</v>
      </c>
    </row>
    <row r="140" spans="1:6" x14ac:dyDescent="0.2">
      <c r="A140" s="2">
        <f t="shared" ref="A140:A147" si="18">A139+0.01</f>
        <v>10.01</v>
      </c>
      <c r="B140" s="2" t="s">
        <v>153</v>
      </c>
      <c r="C140" s="2" t="s">
        <v>2</v>
      </c>
      <c r="D140" s="2">
        <v>1</v>
      </c>
      <c r="E140" s="2">
        <f>VLOOKUP(B140,'Listado de precios'!$A$5:$C$184,3,0)</f>
        <v>54900</v>
      </c>
      <c r="F140" s="2">
        <f t="shared" ref="F140:F147" si="19">E140*D140</f>
        <v>54900</v>
      </c>
    </row>
    <row r="141" spans="1:6" x14ac:dyDescent="0.2">
      <c r="A141" s="2">
        <f t="shared" si="18"/>
        <v>10.02</v>
      </c>
      <c r="B141" s="2" t="s">
        <v>68</v>
      </c>
      <c r="C141" s="2" t="s">
        <v>2</v>
      </c>
      <c r="D141" s="2">
        <v>20</v>
      </c>
      <c r="E141" s="2">
        <f>VLOOKUP(B141,'Listado de precios'!$A$5:$C$184,3,0)</f>
        <v>18000</v>
      </c>
      <c r="F141" s="2">
        <f t="shared" si="19"/>
        <v>360000</v>
      </c>
    </row>
    <row r="142" spans="1:6" x14ac:dyDescent="0.2">
      <c r="A142" s="2">
        <f t="shared" si="18"/>
        <v>10.029999999999999</v>
      </c>
      <c r="B142" s="2" t="s">
        <v>123</v>
      </c>
      <c r="C142" s="2" t="s">
        <v>2</v>
      </c>
      <c r="D142" s="2">
        <v>1</v>
      </c>
      <c r="E142" s="2">
        <f>VLOOKUP(B142,'Listado de precios'!$A$5:$C$184,3,0)</f>
        <v>90000</v>
      </c>
      <c r="F142" s="2">
        <f t="shared" si="19"/>
        <v>90000</v>
      </c>
    </row>
    <row r="143" spans="1:6" x14ac:dyDescent="0.2">
      <c r="A143" s="2">
        <f t="shared" si="18"/>
        <v>10.039999999999999</v>
      </c>
      <c r="B143" s="2" t="s">
        <v>73</v>
      </c>
      <c r="C143" s="2" t="s">
        <v>2</v>
      </c>
      <c r="D143" s="2">
        <v>12</v>
      </c>
      <c r="E143" s="2">
        <f>VLOOKUP(B143,'Listado de precios'!$A$5:$C$184,3,0)</f>
        <v>11996</v>
      </c>
      <c r="F143" s="2">
        <f t="shared" si="19"/>
        <v>143952</v>
      </c>
    </row>
    <row r="144" spans="1:6" x14ac:dyDescent="0.2">
      <c r="A144" s="2">
        <f t="shared" si="18"/>
        <v>10.049999999999999</v>
      </c>
      <c r="B144" s="2" t="s">
        <v>20</v>
      </c>
      <c r="C144" s="2" t="s">
        <v>1</v>
      </c>
      <c r="D144" s="2">
        <v>8</v>
      </c>
      <c r="E144" s="2">
        <f>VLOOKUP(B144,'Listado de precios'!$A$5:$C$184,3,0)</f>
        <v>69389</v>
      </c>
      <c r="F144" s="2">
        <f t="shared" si="19"/>
        <v>555112</v>
      </c>
    </row>
    <row r="145" spans="1:6" x14ac:dyDescent="0.2">
      <c r="A145" s="2">
        <f t="shared" si="18"/>
        <v>10.059999999999999</v>
      </c>
      <c r="B145" s="2" t="s">
        <v>84</v>
      </c>
      <c r="C145" s="2" t="s">
        <v>1</v>
      </c>
      <c r="D145" s="2">
        <v>6.6</v>
      </c>
      <c r="E145" s="2">
        <f>VLOOKUP(B145,'Listado de precios'!$A$5:$C$184,3,0)</f>
        <v>16830</v>
      </c>
      <c r="F145" s="2">
        <f t="shared" si="19"/>
        <v>111078</v>
      </c>
    </row>
    <row r="146" spans="1:6" x14ac:dyDescent="0.2">
      <c r="A146" s="2">
        <f t="shared" si="18"/>
        <v>10.069999999999999</v>
      </c>
      <c r="B146" s="2" t="s">
        <v>133</v>
      </c>
      <c r="C146" s="2" t="s">
        <v>1</v>
      </c>
      <c r="D146" s="2">
        <f>D145</f>
        <v>6.6</v>
      </c>
      <c r="E146" s="2">
        <f>VLOOKUP(B146,'Listado de precios'!$A$5:$C$184,3,0)</f>
        <v>6500</v>
      </c>
      <c r="F146" s="2">
        <f t="shared" si="19"/>
        <v>42900</v>
      </c>
    </row>
    <row r="147" spans="1:6" x14ac:dyDescent="0.2">
      <c r="A147" s="2">
        <f t="shared" si="18"/>
        <v>10.079999999999998</v>
      </c>
      <c r="B147" s="2" t="s">
        <v>126</v>
      </c>
      <c r="C147" s="2" t="s">
        <v>2</v>
      </c>
      <c r="D147" s="2">
        <v>1</v>
      </c>
      <c r="E147" s="2">
        <f>VLOOKUP(B147,'Listado de precios'!$A$5:$C$184,3,0)</f>
        <v>642000</v>
      </c>
      <c r="F147" s="2">
        <f t="shared" si="19"/>
        <v>642000</v>
      </c>
    </row>
    <row r="148" spans="1:6" x14ac:dyDescent="0.2">
      <c r="E148" s="2" t="s">
        <v>87</v>
      </c>
      <c r="F148" s="2">
        <f>SUM(F140:F147)</f>
        <v>1999942</v>
      </c>
    </row>
    <row r="150" spans="1:6" x14ac:dyDescent="0.2">
      <c r="A150" s="2" t="s">
        <v>10</v>
      </c>
      <c r="B150" s="2" t="s">
        <v>109</v>
      </c>
    </row>
    <row r="151" spans="1:6" x14ac:dyDescent="0.2">
      <c r="A151" s="2">
        <v>11</v>
      </c>
      <c r="B151" s="2" t="s">
        <v>15</v>
      </c>
    </row>
    <row r="152" spans="1:6" x14ac:dyDescent="0.2">
      <c r="A152" s="2">
        <f t="shared" ref="A152:A169" si="20">A151+0.01</f>
        <v>11.01</v>
      </c>
      <c r="B152" s="2" t="s">
        <v>76</v>
      </c>
      <c r="C152" s="2" t="s">
        <v>2</v>
      </c>
      <c r="D152" s="2">
        <v>1</v>
      </c>
      <c r="E152" s="2">
        <f>VLOOKUP(B152,'Listado de precios'!$A$5:$C$184,3,0)</f>
        <v>522095.81640000001</v>
      </c>
      <c r="F152" s="2">
        <f t="shared" ref="F152:F169" si="21">E152*D152</f>
        <v>522095.81640000001</v>
      </c>
    </row>
    <row r="153" spans="1:6" x14ac:dyDescent="0.2">
      <c r="A153" s="2">
        <f t="shared" si="20"/>
        <v>11.02</v>
      </c>
      <c r="B153" s="2" t="s">
        <v>17</v>
      </c>
      <c r="C153" s="2" t="s">
        <v>2</v>
      </c>
      <c r="D153" s="2">
        <v>1</v>
      </c>
      <c r="E153" s="2">
        <f>VLOOKUP(B153,'Listado de precios'!$A$5:$C$184,3,0)</f>
        <v>180000</v>
      </c>
      <c r="F153" s="2">
        <f t="shared" si="21"/>
        <v>180000</v>
      </c>
    </row>
    <row r="154" spans="1:6" x14ac:dyDescent="0.2">
      <c r="A154" s="2">
        <f t="shared" si="20"/>
        <v>11.03</v>
      </c>
      <c r="B154" s="2" t="s">
        <v>14</v>
      </c>
      <c r="C154" s="2" t="s">
        <v>2</v>
      </c>
      <c r="D154" s="2">
        <v>1</v>
      </c>
      <c r="E154" s="2">
        <f>VLOOKUP(B154,'Listado de precios'!$A$5:$C$184,3,0)</f>
        <v>65244.062700000002</v>
      </c>
      <c r="F154" s="2">
        <f t="shared" si="21"/>
        <v>65244.062700000002</v>
      </c>
    </row>
    <row r="155" spans="1:6" x14ac:dyDescent="0.2">
      <c r="A155" s="2">
        <f t="shared" si="20"/>
        <v>11.04</v>
      </c>
      <c r="B155" s="2" t="s">
        <v>65</v>
      </c>
      <c r="C155" s="2" t="s">
        <v>2</v>
      </c>
      <c r="D155" s="2">
        <v>2</v>
      </c>
      <c r="E155" s="2">
        <f>VLOOKUP(B155,'Listado de precios'!$A$5:$C$184,3,0)</f>
        <v>383500</v>
      </c>
      <c r="F155" s="2">
        <f t="shared" si="21"/>
        <v>767000</v>
      </c>
    </row>
    <row r="156" spans="1:6" x14ac:dyDescent="0.2">
      <c r="A156" s="2">
        <f t="shared" si="20"/>
        <v>11.049999999999999</v>
      </c>
      <c r="B156" s="2" t="s">
        <v>72</v>
      </c>
      <c r="C156" s="2" t="s">
        <v>2</v>
      </c>
      <c r="D156" s="2">
        <v>1</v>
      </c>
      <c r="E156" s="2">
        <f>VLOOKUP(B156,'Listado de precios'!$A$5:$C$184,3,0)</f>
        <v>229984.4253</v>
      </c>
      <c r="F156" s="2">
        <f t="shared" si="21"/>
        <v>229984.4253</v>
      </c>
    </row>
    <row r="157" spans="1:6" x14ac:dyDescent="0.2">
      <c r="A157" s="2">
        <f t="shared" si="20"/>
        <v>11.059999999999999</v>
      </c>
      <c r="B157" s="2" t="s">
        <v>67</v>
      </c>
      <c r="C157" s="2" t="s">
        <v>2</v>
      </c>
      <c r="D157" s="2">
        <v>12</v>
      </c>
      <c r="E157" s="2">
        <f>VLOOKUP(B157,'Listado de precios'!$A$5:$C$184,3,0)</f>
        <v>6055.0502999999999</v>
      </c>
      <c r="F157" s="2">
        <f t="shared" si="21"/>
        <v>72660.603600000002</v>
      </c>
    </row>
    <row r="158" spans="1:6" x14ac:dyDescent="0.2">
      <c r="A158" s="2">
        <f t="shared" si="20"/>
        <v>11.069999999999999</v>
      </c>
      <c r="B158" s="2" t="s">
        <v>36</v>
      </c>
      <c r="C158" s="2" t="s">
        <v>2</v>
      </c>
      <c r="D158" s="2">
        <v>1</v>
      </c>
      <c r="E158" s="2">
        <f>VLOOKUP(B158,'Listado de precios'!$A$5:$C$184,3,0)</f>
        <v>2400.5229000000004</v>
      </c>
      <c r="F158" s="2">
        <f t="shared" si="21"/>
        <v>2400.5229000000004</v>
      </c>
    </row>
    <row r="159" spans="1:6" x14ac:dyDescent="0.2">
      <c r="A159" s="2">
        <f t="shared" si="20"/>
        <v>11.079999999999998</v>
      </c>
      <c r="B159" s="2" t="s">
        <v>47</v>
      </c>
      <c r="C159" s="2" t="s">
        <v>2</v>
      </c>
      <c r="D159" s="2">
        <v>1</v>
      </c>
      <c r="E159" s="2">
        <f>VLOOKUP(B159,'Listado de precios'!$A$5:$C$184,3,0)</f>
        <v>635242.85100000002</v>
      </c>
      <c r="F159" s="2">
        <f t="shared" si="21"/>
        <v>635242.85100000002</v>
      </c>
    </row>
    <row r="160" spans="1:6" x14ac:dyDescent="0.2">
      <c r="A160" s="2">
        <f t="shared" si="20"/>
        <v>11.089999999999998</v>
      </c>
      <c r="B160" s="2" t="s">
        <v>7</v>
      </c>
      <c r="C160" s="2" t="s">
        <v>2</v>
      </c>
      <c r="D160" s="2">
        <v>6</v>
      </c>
      <c r="E160" s="2">
        <f>VLOOKUP(B160,'Listado de precios'!$A$5:$C$184,3,0)</f>
        <v>245820.7107</v>
      </c>
      <c r="F160" s="2">
        <f t="shared" si="21"/>
        <v>1474924.2642000001</v>
      </c>
    </row>
    <row r="161" spans="1:6" x14ac:dyDescent="0.2">
      <c r="A161" s="2">
        <f t="shared" si="20"/>
        <v>11.099999999999998</v>
      </c>
      <c r="B161" s="2" t="s">
        <v>13</v>
      </c>
      <c r="C161" s="2" t="s">
        <v>2</v>
      </c>
      <c r="D161" s="2">
        <v>1</v>
      </c>
      <c r="E161" s="2">
        <f>VLOOKUP(B161,'Listado de precios'!$A$5:$C$184,3,0)</f>
        <v>198455.16930000004</v>
      </c>
      <c r="F161" s="2">
        <f t="shared" si="21"/>
        <v>198455.16930000004</v>
      </c>
    </row>
    <row r="162" spans="1:6" x14ac:dyDescent="0.2">
      <c r="A162" s="2">
        <f t="shared" si="20"/>
        <v>11.109999999999998</v>
      </c>
      <c r="B162" s="2" t="s">
        <v>153</v>
      </c>
      <c r="C162" s="2" t="s">
        <v>2</v>
      </c>
      <c r="D162" s="2">
        <v>1</v>
      </c>
      <c r="E162" s="2">
        <f>VLOOKUP(B162,'Listado de precios'!$A$5:$C$184,3,0)</f>
        <v>54900</v>
      </c>
      <c r="F162" s="2">
        <f t="shared" si="21"/>
        <v>54900</v>
      </c>
    </row>
    <row r="163" spans="1:6" x14ac:dyDescent="0.2">
      <c r="A163" s="2">
        <f t="shared" si="20"/>
        <v>11.119999999999997</v>
      </c>
      <c r="B163" s="2" t="s">
        <v>66</v>
      </c>
      <c r="C163" s="2" t="s">
        <v>2</v>
      </c>
      <c r="D163" s="2">
        <v>2</v>
      </c>
      <c r="E163" s="2">
        <f>VLOOKUP(B163,'Listado de precios'!$A$5:$C$184,3,0)</f>
        <v>193474.98</v>
      </c>
      <c r="F163" s="2">
        <f t="shared" si="21"/>
        <v>386949.96</v>
      </c>
    </row>
    <row r="164" spans="1:6" x14ac:dyDescent="0.2">
      <c r="A164" s="2">
        <f t="shared" si="20"/>
        <v>11.129999999999997</v>
      </c>
      <c r="B164" s="2" t="s">
        <v>23</v>
      </c>
      <c r="C164" s="2" t="s">
        <v>1</v>
      </c>
      <c r="D164" s="2">
        <v>10</v>
      </c>
      <c r="E164" s="2">
        <f>VLOOKUP(B164,'Listado de precios'!$A$5:$C$184,3,0)</f>
        <v>4126</v>
      </c>
      <c r="F164" s="2">
        <f t="shared" si="21"/>
        <v>41260</v>
      </c>
    </row>
    <row r="165" spans="1:6" x14ac:dyDescent="0.2">
      <c r="A165" s="2">
        <f t="shared" si="20"/>
        <v>11.139999999999997</v>
      </c>
      <c r="B165" s="2" t="s">
        <v>81</v>
      </c>
      <c r="C165" s="2" t="s">
        <v>1</v>
      </c>
      <c r="D165" s="2">
        <v>2</v>
      </c>
      <c r="E165" s="2">
        <f>VLOOKUP(B165,'Listado de precios'!$A$5:$C$184,3,0)</f>
        <v>20711</v>
      </c>
      <c r="F165" s="2">
        <f t="shared" si="21"/>
        <v>41422</v>
      </c>
    </row>
    <row r="166" spans="1:6" x14ac:dyDescent="0.2">
      <c r="A166" s="2">
        <f t="shared" si="20"/>
        <v>11.149999999999997</v>
      </c>
      <c r="B166" s="2" t="s">
        <v>73</v>
      </c>
      <c r="C166" s="2" t="s">
        <v>2</v>
      </c>
      <c r="D166" s="2">
        <v>12</v>
      </c>
      <c r="E166" s="2">
        <f>VLOOKUP(B166,'Listado de precios'!$A$5:$C$184,3,0)</f>
        <v>11996</v>
      </c>
      <c r="F166" s="2">
        <f t="shared" si="21"/>
        <v>143952</v>
      </c>
    </row>
    <row r="167" spans="1:6" x14ac:dyDescent="0.2">
      <c r="A167" s="2">
        <f t="shared" si="20"/>
        <v>11.159999999999997</v>
      </c>
      <c r="B167" s="2" t="s">
        <v>20</v>
      </c>
      <c r="C167" s="2" t="s">
        <v>1</v>
      </c>
      <c r="D167" s="2">
        <v>8</v>
      </c>
      <c r="E167" s="2">
        <f>VLOOKUP(B167,'Listado de precios'!$A$5:$C$184,3,0)</f>
        <v>69389</v>
      </c>
      <c r="F167" s="2">
        <f t="shared" si="21"/>
        <v>555112</v>
      </c>
    </row>
    <row r="168" spans="1:6" x14ac:dyDescent="0.2">
      <c r="A168" s="2">
        <f t="shared" si="20"/>
        <v>11.169999999999996</v>
      </c>
      <c r="B168" s="2" t="s">
        <v>124</v>
      </c>
      <c r="C168" s="2" t="s">
        <v>2</v>
      </c>
      <c r="D168" s="2">
        <v>1</v>
      </c>
      <c r="E168" s="2">
        <f>VLOOKUP(B168,'Listado de precios'!$A$5:$C$184,3,0)</f>
        <v>160500</v>
      </c>
      <c r="F168" s="2">
        <f t="shared" si="21"/>
        <v>160500</v>
      </c>
    </row>
    <row r="169" spans="1:6" x14ac:dyDescent="0.2">
      <c r="A169" s="2">
        <f t="shared" si="20"/>
        <v>11.179999999999996</v>
      </c>
      <c r="B169" s="2" t="s">
        <v>125</v>
      </c>
      <c r="C169" s="2" t="s">
        <v>2</v>
      </c>
      <c r="D169" s="2">
        <v>1</v>
      </c>
      <c r="E169" s="2">
        <f>VLOOKUP(B169,'Listado de precios'!$A$5:$C$184,3,0)</f>
        <v>1070000</v>
      </c>
      <c r="F169" s="2">
        <f t="shared" si="21"/>
        <v>1070000</v>
      </c>
    </row>
    <row r="170" spans="1:6" x14ac:dyDescent="0.2">
      <c r="E170" s="2" t="s">
        <v>87</v>
      </c>
      <c r="F170" s="2">
        <f>SUM(F152:F169)</f>
        <v>6602103.6754000001</v>
      </c>
    </row>
    <row r="172" spans="1:6" x14ac:dyDescent="0.2">
      <c r="A172" s="2" t="s">
        <v>10</v>
      </c>
      <c r="B172" s="2" t="s">
        <v>144</v>
      </c>
    </row>
    <row r="173" spans="1:6" x14ac:dyDescent="0.2">
      <c r="A173" s="2">
        <v>12</v>
      </c>
      <c r="B173" s="2" t="s">
        <v>15</v>
      </c>
    </row>
    <row r="174" spans="1:6" x14ac:dyDescent="0.2">
      <c r="A174" s="2">
        <f t="shared" ref="A174:A179" si="22">A173+0.01</f>
        <v>12.01</v>
      </c>
      <c r="B174" s="2" t="s">
        <v>84</v>
      </c>
      <c r="C174" s="2" t="s">
        <v>1</v>
      </c>
      <c r="D174" s="2">
        <v>50</v>
      </c>
      <c r="E174" s="2">
        <f>VLOOKUP(B174,'Listado de precios'!$A$5:$C$184,3,0)</f>
        <v>16830</v>
      </c>
      <c r="F174" s="2">
        <f t="shared" ref="F174:F179" si="23">D174*E174</f>
        <v>841500</v>
      </c>
    </row>
    <row r="175" spans="1:6" x14ac:dyDescent="0.2">
      <c r="A175" s="2">
        <f t="shared" si="22"/>
        <v>12.02</v>
      </c>
      <c r="B175" s="2" t="s">
        <v>133</v>
      </c>
      <c r="C175" s="2" t="s">
        <v>1</v>
      </c>
      <c r="D175" s="2">
        <f>D174</f>
        <v>50</v>
      </c>
      <c r="E175" s="2">
        <f>VLOOKUP(B175,'Listado de precios'!$A$5:$C$184,3,0)</f>
        <v>6500</v>
      </c>
      <c r="F175" s="2">
        <f t="shared" si="23"/>
        <v>325000</v>
      </c>
    </row>
    <row r="176" spans="1:6" x14ac:dyDescent="0.2">
      <c r="A176" s="2">
        <f t="shared" si="22"/>
        <v>12.03</v>
      </c>
      <c r="B176" s="2" t="s">
        <v>35</v>
      </c>
      <c r="C176" s="2" t="s">
        <v>2</v>
      </c>
      <c r="D176" s="2">
        <v>1</v>
      </c>
      <c r="E176" s="2">
        <f>VLOOKUP(B176,'Listado de precios'!$A$5:$C$184,3,0)</f>
        <v>378210</v>
      </c>
      <c r="F176" s="2">
        <f t="shared" si="23"/>
        <v>378210</v>
      </c>
    </row>
    <row r="177" spans="1:6" x14ac:dyDescent="0.2">
      <c r="A177" s="2">
        <f t="shared" si="22"/>
        <v>12.04</v>
      </c>
      <c r="B177" s="2" t="s">
        <v>58</v>
      </c>
      <c r="C177" s="2" t="s">
        <v>2</v>
      </c>
      <c r="D177" s="2">
        <f>D176</f>
        <v>1</v>
      </c>
      <c r="E177" s="2">
        <f>VLOOKUP(B177,'Listado de precios'!$A$5:$C$184,3,0)</f>
        <v>40881</v>
      </c>
      <c r="F177" s="2">
        <f t="shared" si="23"/>
        <v>40881</v>
      </c>
    </row>
    <row r="178" spans="1:6" x14ac:dyDescent="0.2">
      <c r="A178" s="2">
        <f t="shared" si="22"/>
        <v>12.049999999999999</v>
      </c>
      <c r="B178" s="2" t="s">
        <v>37</v>
      </c>
      <c r="C178" s="2" t="s">
        <v>38</v>
      </c>
      <c r="D178" s="2">
        <v>3.3899999999999998E-3</v>
      </c>
      <c r="E178" s="2">
        <f>VLOOKUP(B178,'Listado de precios'!$A$5:$C$184,3,0)</f>
        <v>56900</v>
      </c>
      <c r="F178" s="2">
        <f t="shared" si="23"/>
        <v>192.89099999999999</v>
      </c>
    </row>
    <row r="179" spans="1:6" x14ac:dyDescent="0.2">
      <c r="A179" s="2">
        <f t="shared" si="22"/>
        <v>12.059999999999999</v>
      </c>
      <c r="B179" s="2" t="s">
        <v>53</v>
      </c>
      <c r="C179" s="2" t="s">
        <v>2</v>
      </c>
      <c r="D179" s="2">
        <v>0.01</v>
      </c>
      <c r="E179" s="2">
        <f>VLOOKUP(B179,'Listado de precios'!$A$5:$C$184,3,0)</f>
        <v>27900</v>
      </c>
      <c r="F179" s="2">
        <f t="shared" si="23"/>
        <v>279</v>
      </c>
    </row>
    <row r="180" spans="1:6" x14ac:dyDescent="0.2">
      <c r="E180" s="2" t="s">
        <v>87</v>
      </c>
      <c r="F180" s="2">
        <f>SUM(F174:F179)</f>
        <v>1586062.8910000001</v>
      </c>
    </row>
    <row r="208" ht="11.45" customHeight="1" x14ac:dyDescent="0.2"/>
    <row r="213" ht="13.5" customHeight="1" x14ac:dyDescent="0.2"/>
  </sheetData>
  <conditionalFormatting sqref="A1:XFD1048576">
    <cfRule type="notContainsBlanks" dxfId="17" priority="1">
      <formula>LEN(TRIM(A1))&gt;0</formula>
    </cfRule>
    <cfRule type="containsBlanks" dxfId="16" priority="2">
      <formula>LEN(TRIM(A1))=0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0"/>
  <sheetViews>
    <sheetView zoomScale="60" zoomScaleNormal="60" workbookViewId="0">
      <selection sqref="A1:B2"/>
    </sheetView>
  </sheetViews>
  <sheetFormatPr baseColWidth="10" defaultColWidth="11.42578125" defaultRowHeight="12.75" x14ac:dyDescent="0.2"/>
  <cols>
    <col min="1" max="1" width="12.28515625" style="2" bestFit="1" customWidth="1"/>
    <col min="2" max="2" width="87.7109375" style="2" customWidth="1"/>
    <col min="3" max="3" width="11.140625" style="2" customWidth="1"/>
    <col min="4" max="4" width="14.140625" style="2" customWidth="1"/>
    <col min="5" max="5" width="22" style="2" customWidth="1"/>
    <col min="6" max="6" width="18" style="2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135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5" si="1">E6*D6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D15" s="2">
        <v>1</v>
      </c>
      <c r="E15" s="2">
        <f>VLOOKUP(B15,'Listado de precios'!$A$5:$C$184,3,0)</f>
        <v>10000</v>
      </c>
      <c r="F15" s="2">
        <f t="shared" si="1"/>
        <v>10000</v>
      </c>
    </row>
    <row r="16" spans="1:6" x14ac:dyDescent="0.2">
      <c r="E16" s="2" t="s">
        <v>87</v>
      </c>
      <c r="F16" s="2">
        <f>SUM(F6:F15)</f>
        <v>52052.987000000001</v>
      </c>
    </row>
    <row r="18" spans="1:6" x14ac:dyDescent="0.2">
      <c r="A18" s="2" t="s">
        <v>10</v>
      </c>
      <c r="B18" s="2" t="s">
        <v>134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66030.293160000001</v>
      </c>
    </row>
    <row r="33" spans="1:6" x14ac:dyDescent="0.2">
      <c r="A33" s="2" t="s">
        <v>10</v>
      </c>
      <c r="B33" s="2" t="s">
        <v>145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 t="shared" ref="A35:A41" si="4"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 t="shared" ref="F35:F41" si="5">D35*E35</f>
        <v>192.89100000000002</v>
      </c>
    </row>
    <row r="36" spans="1:6" x14ac:dyDescent="0.2">
      <c r="A36" s="2">
        <f t="shared" si="4"/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5"/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8</v>
      </c>
      <c r="E37" s="2">
        <f>VLOOKUP(B37,'Listado de precios'!$A$5:$C$184,3,0)</f>
        <v>880</v>
      </c>
      <c r="F37" s="2">
        <f t="shared" si="5"/>
        <v>7040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f>D37</f>
        <v>8</v>
      </c>
      <c r="E38" s="2">
        <f>VLOOKUP(B38,'Listado de precios'!$A$5:$C$184,3,0)</f>
        <v>2167</v>
      </c>
      <c r="F38" s="2">
        <f t="shared" si="5"/>
        <v>17336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177</v>
      </c>
      <c r="C40" s="2" t="s">
        <v>2</v>
      </c>
      <c r="D40" s="2">
        <v>1</v>
      </c>
      <c r="E40" s="2">
        <f>VLOOKUP(B40,'Listado de precios'!$A$5:$C$184,3,0)</f>
        <v>1550</v>
      </c>
      <c r="F40" s="2">
        <f t="shared" si="5"/>
        <v>1550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40227.891000000003</v>
      </c>
    </row>
    <row r="44" spans="1:6" x14ac:dyDescent="0.2">
      <c r="A44" s="2" t="s">
        <v>10</v>
      </c>
      <c r="B44" s="2" t="s">
        <v>140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f t="shared" ref="A46:A55" si="6">A45+0.01</f>
        <v>4.01</v>
      </c>
      <c r="B46" s="2" t="s">
        <v>37</v>
      </c>
      <c r="C46" s="2" t="s">
        <v>38</v>
      </c>
      <c r="D46" s="2">
        <v>3.3900000000000002E-3</v>
      </c>
      <c r="E46" s="2">
        <f>VLOOKUP(B46,'Listado de precios'!$A$5:$C$184,3,0)</f>
        <v>56900</v>
      </c>
      <c r="F46" s="2">
        <f t="shared" ref="F46:F55" si="7">E46*D46</f>
        <v>192.89100000000002</v>
      </c>
    </row>
    <row r="47" spans="1:6" x14ac:dyDescent="0.2">
      <c r="A47" s="2">
        <f t="shared" si="6"/>
        <v>4.0199999999999996</v>
      </c>
      <c r="B47" s="2" t="s">
        <v>53</v>
      </c>
      <c r="C47" s="2" t="s">
        <v>2</v>
      </c>
      <c r="D47" s="2">
        <v>0.01</v>
      </c>
      <c r="E47" s="2">
        <f>VLOOKUP(B47,'Listado de precios'!$A$5:$C$184,3,0)</f>
        <v>27900</v>
      </c>
      <c r="F47" s="2">
        <f t="shared" si="7"/>
        <v>279</v>
      </c>
    </row>
    <row r="48" spans="1:6" x14ac:dyDescent="0.2">
      <c r="A48" s="2">
        <f t="shared" si="6"/>
        <v>4.0299999999999994</v>
      </c>
      <c r="B48" s="2" t="s">
        <v>150</v>
      </c>
      <c r="C48" s="2" t="s">
        <v>1</v>
      </c>
      <c r="D48" s="2">
        <v>5</v>
      </c>
      <c r="E48" s="2">
        <f>VLOOKUP(B48,'Listado de precios'!$A$5:$C$184,3,0)</f>
        <v>880</v>
      </c>
      <c r="F48" s="2">
        <f t="shared" si="7"/>
        <v>4400</v>
      </c>
    </row>
    <row r="49" spans="1:6" x14ac:dyDescent="0.2">
      <c r="A49" s="2">
        <f t="shared" si="6"/>
        <v>4.0399999999999991</v>
      </c>
      <c r="B49" s="2" t="s">
        <v>131</v>
      </c>
      <c r="C49" s="2" t="s">
        <v>1</v>
      </c>
      <c r="D49" s="2">
        <f>D48</f>
        <v>5</v>
      </c>
      <c r="E49" s="2">
        <f>VLOOKUP(B49,'Listado de precios'!$A$5:$C$184,3,0)</f>
        <v>2167</v>
      </c>
      <c r="F49" s="2">
        <f t="shared" si="7"/>
        <v>10835</v>
      </c>
    </row>
    <row r="50" spans="1:6" x14ac:dyDescent="0.2">
      <c r="A50" s="2">
        <f t="shared" si="6"/>
        <v>4.0499999999999989</v>
      </c>
      <c r="B50" s="2" t="s">
        <v>69</v>
      </c>
      <c r="C50" s="2" t="s">
        <v>2</v>
      </c>
      <c r="D50" s="2">
        <v>1</v>
      </c>
      <c r="E50" s="2">
        <f>VLOOKUP(B50,'Listado de precios'!$A$5:$C$184,3,0)</f>
        <v>4400</v>
      </c>
      <c r="F50" s="2">
        <f t="shared" si="7"/>
        <v>4400</v>
      </c>
    </row>
    <row r="51" spans="1:6" x14ac:dyDescent="0.2">
      <c r="A51" s="2">
        <f t="shared" si="6"/>
        <v>4.0599999999999987</v>
      </c>
      <c r="B51" s="2" t="s">
        <v>177</v>
      </c>
      <c r="C51" s="2" t="s">
        <v>2</v>
      </c>
      <c r="D51" s="2">
        <v>1</v>
      </c>
      <c r="E51" s="2">
        <f>VLOOKUP(B51,'Listado de precios'!$A$5:$C$184,3,0)</f>
        <v>1550</v>
      </c>
      <c r="F51" s="2">
        <f t="shared" si="7"/>
        <v>1550</v>
      </c>
    </row>
    <row r="52" spans="1:6" x14ac:dyDescent="0.2">
      <c r="A52" s="2">
        <f t="shared" si="6"/>
        <v>4.0699999999999985</v>
      </c>
      <c r="B52" s="2" t="s">
        <v>41</v>
      </c>
      <c r="C52" s="2" t="s">
        <v>2</v>
      </c>
      <c r="D52" s="2">
        <v>1</v>
      </c>
      <c r="E52" s="2">
        <f>VLOOKUP(B52,'Listado de precios'!$A$5:$C$184,3,0)</f>
        <v>1100</v>
      </c>
      <c r="F52" s="2">
        <f t="shared" si="7"/>
        <v>1100</v>
      </c>
    </row>
    <row r="53" spans="1:6" x14ac:dyDescent="0.2">
      <c r="A53" s="2">
        <f t="shared" si="6"/>
        <v>4.0799999999999983</v>
      </c>
      <c r="B53" s="2" t="s">
        <v>22</v>
      </c>
      <c r="C53" s="2" t="s">
        <v>1</v>
      </c>
      <c r="D53" s="2">
        <f>D48+1</f>
        <v>6</v>
      </c>
      <c r="E53" s="2">
        <f>VLOOKUP(B53,'Listado de precios'!$A$5:$C$184,3,0)</f>
        <v>1076.0159999999998</v>
      </c>
      <c r="F53" s="2">
        <f t="shared" si="7"/>
        <v>6456.0959999999995</v>
      </c>
    </row>
    <row r="54" spans="1:6" x14ac:dyDescent="0.2">
      <c r="A54" s="2">
        <f t="shared" si="6"/>
        <v>4.0899999999999981</v>
      </c>
      <c r="B54" s="2" t="s">
        <v>62</v>
      </c>
      <c r="C54" s="2" t="s">
        <v>2</v>
      </c>
      <c r="D54" s="2">
        <v>1</v>
      </c>
      <c r="E54" s="2">
        <f>VLOOKUP(B54,'Listado de precios'!$A$5:$C$184,3,0)</f>
        <v>12840</v>
      </c>
      <c r="F54" s="2">
        <f t="shared" si="7"/>
        <v>12840</v>
      </c>
    </row>
    <row r="55" spans="1:6" x14ac:dyDescent="0.2">
      <c r="A55" s="2">
        <f t="shared" si="6"/>
        <v>4.0999999999999979</v>
      </c>
      <c r="B55" s="2" t="s">
        <v>146</v>
      </c>
      <c r="D55" s="2">
        <v>1</v>
      </c>
      <c r="E55" s="2">
        <f>VLOOKUP(B55,'Listado de precios'!$A$5:$C$184,3,0)</f>
        <v>10000</v>
      </c>
      <c r="F55" s="2">
        <f t="shared" si="7"/>
        <v>10000</v>
      </c>
    </row>
    <row r="56" spans="1:6" x14ac:dyDescent="0.2">
      <c r="E56" s="2" t="s">
        <v>87</v>
      </c>
      <c r="F56" s="2">
        <f>SUM(F46:F55)</f>
        <v>52052.987000000001</v>
      </c>
    </row>
    <row r="58" spans="1:6" x14ac:dyDescent="0.2">
      <c r="A58" s="2" t="s">
        <v>10</v>
      </c>
      <c r="B58" s="2" t="s">
        <v>141</v>
      </c>
    </row>
    <row r="59" spans="1:6" x14ac:dyDescent="0.2">
      <c r="A59" s="2">
        <v>5</v>
      </c>
      <c r="B59" s="2" t="s">
        <v>15</v>
      </c>
    </row>
    <row r="60" spans="1:6" x14ac:dyDescent="0.2">
      <c r="A60" s="2">
        <f t="shared" ref="A60:A69" si="8">A59+0.01</f>
        <v>5.01</v>
      </c>
      <c r="B60" s="2" t="s">
        <v>37</v>
      </c>
      <c r="C60" s="2" t="s">
        <v>38</v>
      </c>
      <c r="D60" s="2">
        <v>3.3900000000000002E-3</v>
      </c>
      <c r="E60" s="2">
        <f>VLOOKUP(B60,'Listado de precios'!$A$5:$C$184,3,0)</f>
        <v>56900</v>
      </c>
      <c r="F60" s="2">
        <f t="shared" ref="F60:F68" si="9">D60*E60</f>
        <v>192.89100000000002</v>
      </c>
    </row>
    <row r="61" spans="1:6" x14ac:dyDescent="0.2">
      <c r="A61" s="2">
        <f t="shared" si="8"/>
        <v>5.0199999999999996</v>
      </c>
      <c r="B61" s="2" t="s">
        <v>53</v>
      </c>
      <c r="C61" s="2" t="s">
        <v>2</v>
      </c>
      <c r="D61" s="2">
        <v>0.01</v>
      </c>
      <c r="E61" s="2">
        <f>VLOOKUP(B61,'Listado de precios'!$A$5:$C$184,3,0)</f>
        <v>27900</v>
      </c>
      <c r="F61" s="2">
        <f t="shared" si="9"/>
        <v>279</v>
      </c>
    </row>
    <row r="62" spans="1:6" x14ac:dyDescent="0.2">
      <c r="A62" s="2">
        <f t="shared" si="8"/>
        <v>5.0299999999999994</v>
      </c>
      <c r="B62" s="2" t="s">
        <v>150</v>
      </c>
      <c r="C62" s="2" t="s">
        <v>1</v>
      </c>
      <c r="D62" s="2">
        <v>7</v>
      </c>
      <c r="E62" s="2">
        <f>VLOOKUP(B62,'Listado de precios'!$A$5:$C$184,3,0)</f>
        <v>880</v>
      </c>
      <c r="F62" s="2">
        <f t="shared" si="9"/>
        <v>6160</v>
      </c>
    </row>
    <row r="63" spans="1:6" x14ac:dyDescent="0.2">
      <c r="A63" s="2">
        <f t="shared" si="8"/>
        <v>5.0399999999999991</v>
      </c>
      <c r="B63" s="2" t="s">
        <v>131</v>
      </c>
      <c r="C63" s="2" t="s">
        <v>1</v>
      </c>
      <c r="D63" s="2">
        <f>D62</f>
        <v>7</v>
      </c>
      <c r="E63" s="2">
        <f>VLOOKUP(B63,'Listado de precios'!$A$5:$C$184,3,0)</f>
        <v>2167</v>
      </c>
      <c r="F63" s="2">
        <f t="shared" si="9"/>
        <v>15169</v>
      </c>
    </row>
    <row r="64" spans="1:6" x14ac:dyDescent="0.2">
      <c r="A64" s="2">
        <f t="shared" si="8"/>
        <v>5.0499999999999989</v>
      </c>
      <c r="B64" s="2" t="s">
        <v>71</v>
      </c>
      <c r="C64" s="2" t="s">
        <v>2</v>
      </c>
      <c r="D64" s="2">
        <v>1</v>
      </c>
      <c r="E64" s="2">
        <f>VLOOKUP(B64,'Listado de precios'!$A$5:$C$184,3,0)</f>
        <v>15000</v>
      </c>
      <c r="F64" s="2">
        <f t="shared" si="9"/>
        <v>15000</v>
      </c>
    </row>
    <row r="65" spans="1:6" x14ac:dyDescent="0.2">
      <c r="A65" s="2">
        <f t="shared" si="8"/>
        <v>5.0599999999999987</v>
      </c>
      <c r="B65" s="2" t="s">
        <v>177</v>
      </c>
      <c r="C65" s="2" t="s">
        <v>2</v>
      </c>
      <c r="D65" s="2">
        <v>1</v>
      </c>
      <c r="E65" s="2">
        <f>VLOOKUP(B65,'Listado de precios'!$A$5:$C$184,3,0)</f>
        <v>1550</v>
      </c>
      <c r="F65" s="2">
        <f t="shared" si="9"/>
        <v>1550</v>
      </c>
    </row>
    <row r="66" spans="1:6" x14ac:dyDescent="0.2">
      <c r="A66" s="2">
        <f t="shared" si="8"/>
        <v>5.0699999999999985</v>
      </c>
      <c r="B66" s="2" t="s">
        <v>28</v>
      </c>
      <c r="C66" s="2" t="s">
        <v>1</v>
      </c>
      <c r="D66" s="2">
        <v>14</v>
      </c>
      <c r="E66" s="2">
        <f>VLOOKUP(B66,'Listado de precios'!$A$5:$C$184,3,0)</f>
        <v>938.71194000000003</v>
      </c>
      <c r="F66" s="2">
        <f t="shared" si="9"/>
        <v>13141.96716</v>
      </c>
    </row>
    <row r="67" spans="1:6" x14ac:dyDescent="0.2">
      <c r="A67" s="2">
        <f t="shared" si="8"/>
        <v>5.0799999999999983</v>
      </c>
      <c r="B67" s="2" t="s">
        <v>42</v>
      </c>
      <c r="C67" s="2" t="s">
        <v>2</v>
      </c>
      <c r="D67" s="2">
        <v>2</v>
      </c>
      <c r="E67" s="2">
        <f>VLOOKUP(B67,'Listado de precios'!$A$5:$C$184,3,0)</f>
        <v>895.71749999999997</v>
      </c>
      <c r="F67" s="2">
        <f t="shared" si="9"/>
        <v>1791.4349999999999</v>
      </c>
    </row>
    <row r="68" spans="1:6" x14ac:dyDescent="0.2">
      <c r="A68" s="2">
        <f t="shared" si="8"/>
        <v>5.0899999999999981</v>
      </c>
      <c r="B68" s="2" t="s">
        <v>64</v>
      </c>
      <c r="C68" s="2" t="s">
        <v>2</v>
      </c>
      <c r="D68" s="2">
        <v>1</v>
      </c>
      <c r="E68" s="2">
        <f>VLOOKUP(B68,'Listado de precios'!$A$5:$C$184,3,0)</f>
        <v>12840</v>
      </c>
      <c r="F68" s="2">
        <f t="shared" si="9"/>
        <v>12840</v>
      </c>
    </row>
    <row r="69" spans="1:6" x14ac:dyDescent="0.2">
      <c r="A69" s="2">
        <f t="shared" si="8"/>
        <v>5.0999999999999979</v>
      </c>
      <c r="B69" s="2" t="s">
        <v>147</v>
      </c>
      <c r="C69" s="2" t="s">
        <v>2</v>
      </c>
      <c r="D69" s="2">
        <v>1</v>
      </c>
      <c r="E69" s="2">
        <f>VLOOKUP(B69,'Listado de precios'!$A$5:$C$184,3,0)</f>
        <v>6000</v>
      </c>
      <c r="F69" s="2">
        <f>E69*D69</f>
        <v>6000</v>
      </c>
    </row>
    <row r="70" spans="1:6" x14ac:dyDescent="0.2">
      <c r="E70" s="2" t="s">
        <v>87</v>
      </c>
      <c r="F70" s="2">
        <f>SUM(F60:F69)</f>
        <v>72124.293160000001</v>
      </c>
    </row>
    <row r="72" spans="1:6" x14ac:dyDescent="0.2">
      <c r="A72" s="2" t="s">
        <v>10</v>
      </c>
      <c r="B72" s="2" t="s">
        <v>142</v>
      </c>
    </row>
    <row r="73" spans="1:6" x14ac:dyDescent="0.2">
      <c r="A73" s="2">
        <v>6</v>
      </c>
      <c r="B73" s="2" t="s">
        <v>15</v>
      </c>
    </row>
    <row r="74" spans="1:6" x14ac:dyDescent="0.2">
      <c r="A74" s="2">
        <f t="shared" ref="A74:A80" si="10">A73+0.01</f>
        <v>6.01</v>
      </c>
      <c r="B74" s="2" t="s">
        <v>37</v>
      </c>
      <c r="C74" s="2" t="s">
        <v>38</v>
      </c>
      <c r="D74" s="2">
        <v>3.3900000000000002E-3</v>
      </c>
      <c r="E74" s="2">
        <f>VLOOKUP(B74,'Listado de precios'!$A$5:$C$184,3,0)</f>
        <v>56900</v>
      </c>
      <c r="F74" s="2">
        <f t="shared" ref="F74:F80" si="11">D74*E74</f>
        <v>192.89100000000002</v>
      </c>
    </row>
    <row r="75" spans="1:6" x14ac:dyDescent="0.2">
      <c r="A75" s="2">
        <f t="shared" si="10"/>
        <v>6.02</v>
      </c>
      <c r="B75" s="2" t="s">
        <v>53</v>
      </c>
      <c r="C75" s="2" t="s">
        <v>2</v>
      </c>
      <c r="D75" s="2">
        <v>0.01</v>
      </c>
      <c r="E75" s="2">
        <f>VLOOKUP(B75,'Listado de precios'!$A$5:$C$184,3,0)</f>
        <v>27900</v>
      </c>
      <c r="F75" s="2">
        <f t="shared" si="11"/>
        <v>279</v>
      </c>
    </row>
    <row r="76" spans="1:6" x14ac:dyDescent="0.2">
      <c r="A76" s="2">
        <f t="shared" si="10"/>
        <v>6.0299999999999994</v>
      </c>
      <c r="B76" s="2" t="s">
        <v>150</v>
      </c>
      <c r="C76" s="2" t="s">
        <v>1</v>
      </c>
      <c r="D76" s="2">
        <v>8</v>
      </c>
      <c r="E76" s="2">
        <f>VLOOKUP(B76,'Listado de precios'!$A$5:$C$184,3,0)</f>
        <v>880</v>
      </c>
      <c r="F76" s="2">
        <f t="shared" si="11"/>
        <v>7040</v>
      </c>
    </row>
    <row r="77" spans="1:6" x14ac:dyDescent="0.2">
      <c r="A77" s="2">
        <f t="shared" si="10"/>
        <v>6.0399999999999991</v>
      </c>
      <c r="B77" s="2" t="s">
        <v>131</v>
      </c>
      <c r="C77" s="2" t="s">
        <v>1</v>
      </c>
      <c r="D77" s="2">
        <f>D76</f>
        <v>8</v>
      </c>
      <c r="E77" s="2">
        <f>VLOOKUP(B77,'Listado de precios'!$A$5:$C$184,3,0)</f>
        <v>2167</v>
      </c>
      <c r="F77" s="2">
        <f t="shared" si="11"/>
        <v>17336</v>
      </c>
    </row>
    <row r="78" spans="1:6" x14ac:dyDescent="0.2">
      <c r="A78" s="2">
        <f t="shared" si="10"/>
        <v>6.0499999999999989</v>
      </c>
      <c r="B78" s="2" t="s">
        <v>74</v>
      </c>
      <c r="C78" s="2" t="s">
        <v>75</v>
      </c>
      <c r="D78" s="2">
        <v>1</v>
      </c>
      <c r="E78" s="2">
        <f>VLOOKUP(B78,'Listado de precios'!$A$5:$C$184,3,0)</f>
        <v>4200</v>
      </c>
      <c r="F78" s="2">
        <f t="shared" si="11"/>
        <v>4200</v>
      </c>
    </row>
    <row r="79" spans="1:6" x14ac:dyDescent="0.2">
      <c r="A79" s="2">
        <f t="shared" si="10"/>
        <v>6.0599999999999987</v>
      </c>
      <c r="B79" s="2" t="s">
        <v>177</v>
      </c>
      <c r="C79" s="2" t="s">
        <v>2</v>
      </c>
      <c r="D79" s="2">
        <v>1</v>
      </c>
      <c r="E79" s="2">
        <f>VLOOKUP(B79,'Listado de precios'!$A$5:$C$184,3,0)</f>
        <v>1550</v>
      </c>
      <c r="F79" s="2">
        <f t="shared" si="11"/>
        <v>1550</v>
      </c>
    </row>
    <row r="80" spans="1:6" x14ac:dyDescent="0.2">
      <c r="A80" s="2">
        <f t="shared" si="10"/>
        <v>6.0699999999999985</v>
      </c>
      <c r="B80" s="2" t="s">
        <v>63</v>
      </c>
      <c r="C80" s="2" t="s">
        <v>2</v>
      </c>
      <c r="D80" s="2">
        <v>1</v>
      </c>
      <c r="E80" s="2">
        <f>VLOOKUP(B80,'Listado de precios'!$A$5:$C$184,3,0)</f>
        <v>9630</v>
      </c>
      <c r="F80" s="2">
        <f t="shared" si="11"/>
        <v>9630</v>
      </c>
    </row>
    <row r="81" spans="1:6" x14ac:dyDescent="0.2">
      <c r="E81" s="2" t="s">
        <v>87</v>
      </c>
      <c r="F81" s="2">
        <f>SUM(F74:F80)</f>
        <v>40227.891000000003</v>
      </c>
    </row>
    <row r="83" spans="1:6" x14ac:dyDescent="0.2">
      <c r="A83" s="2" t="s">
        <v>10</v>
      </c>
      <c r="B83" s="2" t="s">
        <v>143</v>
      </c>
    </row>
    <row r="84" spans="1:6" x14ac:dyDescent="0.2">
      <c r="A84" s="2">
        <v>7</v>
      </c>
      <c r="B84" s="2" t="s">
        <v>15</v>
      </c>
    </row>
    <row r="85" spans="1:6" x14ac:dyDescent="0.2">
      <c r="A85" s="2">
        <f t="shared" ref="A85:A93" si="12">A84+0.01</f>
        <v>7.01</v>
      </c>
      <c r="B85" s="2" t="s">
        <v>32</v>
      </c>
      <c r="C85" s="2" t="s">
        <v>2</v>
      </c>
      <c r="D85" s="2">
        <v>1</v>
      </c>
      <c r="E85" s="2">
        <f>VLOOKUP(B85,'Listado de precios'!$A$5:$C$184,3,0)</f>
        <v>31887.542999999998</v>
      </c>
      <c r="F85" s="2">
        <f t="shared" ref="F85:F93" si="13">D85*E85</f>
        <v>31887.542999999998</v>
      </c>
    </row>
    <row r="86" spans="1:6" x14ac:dyDescent="0.2">
      <c r="A86" s="2">
        <f t="shared" si="12"/>
        <v>7.02</v>
      </c>
      <c r="B86" s="2" t="s">
        <v>79</v>
      </c>
      <c r="C86" s="2" t="s">
        <v>1</v>
      </c>
      <c r="D86" s="2">
        <v>6.7</v>
      </c>
      <c r="E86" s="2">
        <f>VLOOKUP(B86,'Listado de precios'!$A$5:$C$184,3,0)</f>
        <v>4659</v>
      </c>
      <c r="F86" s="2">
        <f t="shared" si="13"/>
        <v>31215.3</v>
      </c>
    </row>
    <row r="87" spans="1:6" x14ac:dyDescent="0.2">
      <c r="A87" s="2">
        <f t="shared" si="12"/>
        <v>7.0299999999999994</v>
      </c>
      <c r="B87" s="2" t="s">
        <v>129</v>
      </c>
      <c r="C87" s="2" t="s">
        <v>1</v>
      </c>
      <c r="D87" s="2">
        <f>D86</f>
        <v>6.7</v>
      </c>
      <c r="E87" s="2">
        <f>VLOOKUP(B87,'Listado de precios'!$A$5:$C$184,3,0)</f>
        <v>2167</v>
      </c>
      <c r="F87" s="2">
        <f t="shared" si="13"/>
        <v>14518.9</v>
      </c>
    </row>
    <row r="88" spans="1:6" x14ac:dyDescent="0.2">
      <c r="A88" s="2">
        <f t="shared" si="12"/>
        <v>7.0399999999999991</v>
      </c>
      <c r="B88" s="2" t="s">
        <v>52</v>
      </c>
      <c r="C88" s="2" t="s">
        <v>2</v>
      </c>
      <c r="D88" s="2">
        <v>7</v>
      </c>
      <c r="E88" s="2">
        <f>VLOOKUP(B88,'Listado de precios'!$A$5:$C$184,3,0)</f>
        <v>165</v>
      </c>
      <c r="F88" s="2">
        <f t="shared" si="13"/>
        <v>1155</v>
      </c>
    </row>
    <row r="89" spans="1:6" x14ac:dyDescent="0.2">
      <c r="A89" s="2">
        <f t="shared" si="12"/>
        <v>7.0499999999999989</v>
      </c>
      <c r="B89" s="2" t="s">
        <v>0</v>
      </c>
      <c r="C89" s="2" t="s">
        <v>1</v>
      </c>
      <c r="D89" s="2">
        <v>2.9</v>
      </c>
      <c r="E89" s="2">
        <f>VLOOKUP(B89,'Listado de precios'!$A$5:$C$184,3,0)</f>
        <v>600</v>
      </c>
      <c r="F89" s="2">
        <f t="shared" si="13"/>
        <v>1740</v>
      </c>
    </row>
    <row r="90" spans="1:6" x14ac:dyDescent="0.2">
      <c r="A90" s="2">
        <f t="shared" si="12"/>
        <v>7.0599999999999987</v>
      </c>
      <c r="B90" s="2" t="s">
        <v>85</v>
      </c>
      <c r="C90" s="2" t="s">
        <v>2</v>
      </c>
      <c r="D90" s="2">
        <v>1</v>
      </c>
      <c r="E90" s="2">
        <f>VLOOKUP(B90,'Listado de precios'!$A$5:$C$184,3,0)</f>
        <v>2316.6666666666665</v>
      </c>
      <c r="F90" s="2">
        <f t="shared" si="13"/>
        <v>2316.6666666666665</v>
      </c>
    </row>
    <row r="91" spans="1:6" x14ac:dyDescent="0.2">
      <c r="A91" s="2">
        <f t="shared" si="12"/>
        <v>7.0699999999999985</v>
      </c>
      <c r="B91" s="2" t="s">
        <v>41</v>
      </c>
      <c r="C91" s="2" t="s">
        <v>2</v>
      </c>
      <c r="D91" s="2">
        <v>3</v>
      </c>
      <c r="E91" s="2">
        <f>VLOOKUP(B91,'Listado de precios'!$A$5:$C$184,3,0)</f>
        <v>1100</v>
      </c>
      <c r="F91" s="2">
        <f t="shared" si="13"/>
        <v>3300</v>
      </c>
    </row>
    <row r="92" spans="1:6" x14ac:dyDescent="0.2">
      <c r="A92" s="2">
        <f t="shared" si="12"/>
        <v>7.0799999999999983</v>
      </c>
      <c r="B92" s="2" t="s">
        <v>70</v>
      </c>
      <c r="C92" s="2" t="s">
        <v>1</v>
      </c>
      <c r="D92" s="2">
        <v>1</v>
      </c>
      <c r="E92" s="2">
        <f>VLOOKUP(B92,'Listado de precios'!$A$5:$C$184,3,0)</f>
        <v>9200</v>
      </c>
      <c r="F92" s="2">
        <f t="shared" si="13"/>
        <v>9200</v>
      </c>
    </row>
    <row r="93" spans="1:6" x14ac:dyDescent="0.2">
      <c r="A93" s="2">
        <f t="shared" si="12"/>
        <v>7.0899999999999981</v>
      </c>
      <c r="B93" s="2" t="s">
        <v>61</v>
      </c>
      <c r="C93" s="2" t="s">
        <v>2</v>
      </c>
      <c r="D93" s="2">
        <v>1</v>
      </c>
      <c r="E93" s="2">
        <f>VLOOKUP(B93,'Listado de precios'!$A$5:$C$184,3,0)</f>
        <v>19260</v>
      </c>
      <c r="F93" s="2">
        <f t="shared" si="13"/>
        <v>19260</v>
      </c>
    </row>
    <row r="94" spans="1:6" x14ac:dyDescent="0.2">
      <c r="E94" s="2" t="s">
        <v>87</v>
      </c>
      <c r="F94" s="2">
        <f>SUM(F85:F93)</f>
        <v>114593.40966666666</v>
      </c>
    </row>
    <row r="96" spans="1:6" x14ac:dyDescent="0.2">
      <c r="A96" s="2" t="s">
        <v>10</v>
      </c>
      <c r="B96" s="2" t="s">
        <v>106</v>
      </c>
    </row>
    <row r="97" spans="1:6" x14ac:dyDescent="0.2">
      <c r="A97" s="2">
        <v>8</v>
      </c>
      <c r="B97" s="2" t="s">
        <v>15</v>
      </c>
    </row>
    <row r="98" spans="1:6" x14ac:dyDescent="0.2">
      <c r="A98" s="2">
        <f t="shared" ref="A98:A113" si="14">A97+0.01</f>
        <v>8.01</v>
      </c>
      <c r="B98" s="2" t="s">
        <v>48</v>
      </c>
      <c r="C98" s="2" t="s">
        <v>2</v>
      </c>
      <c r="D98" s="2">
        <v>1</v>
      </c>
      <c r="E98" s="2">
        <f>VLOOKUP(B98,'Listado de precios'!$A$5:$C$184,3,0)</f>
        <v>710655</v>
      </c>
      <c r="F98" s="2">
        <f t="shared" ref="F98:F111" si="15">E98*D98</f>
        <v>710655</v>
      </c>
    </row>
    <row r="99" spans="1:6" x14ac:dyDescent="0.2">
      <c r="A99" s="2">
        <f t="shared" si="14"/>
        <v>8.02</v>
      </c>
      <c r="B99" s="2" t="s">
        <v>160</v>
      </c>
      <c r="C99" s="2" t="s">
        <v>1</v>
      </c>
      <c r="D99" s="2">
        <v>4</v>
      </c>
      <c r="E99" s="2">
        <f>VLOOKUP(B99,'Listado de precios'!$A$5:$C$184,3,0)</f>
        <v>10065</v>
      </c>
      <c r="F99" s="2">
        <f t="shared" si="15"/>
        <v>40260</v>
      </c>
    </row>
    <row r="100" spans="1:6" x14ac:dyDescent="0.2">
      <c r="A100" s="2">
        <f t="shared" si="14"/>
        <v>8.0299999999999994</v>
      </c>
      <c r="B100" s="2" t="s">
        <v>77</v>
      </c>
      <c r="C100" s="2" t="s">
        <v>1</v>
      </c>
      <c r="D100" s="2">
        <v>43</v>
      </c>
      <c r="E100" s="2">
        <f>VLOOKUP(B100,'Listado de precios'!$A$5:$C$184,3,0)</f>
        <v>9946</v>
      </c>
      <c r="F100" s="2">
        <f t="shared" si="15"/>
        <v>427678</v>
      </c>
    </row>
    <row r="101" spans="1:6" x14ac:dyDescent="0.2">
      <c r="A101" s="2">
        <f t="shared" si="14"/>
        <v>8.0399999999999991</v>
      </c>
      <c r="B101" s="2" t="s">
        <v>161</v>
      </c>
      <c r="C101" s="2" t="s">
        <v>1</v>
      </c>
      <c r="D101" s="2">
        <f>D99</f>
        <v>4</v>
      </c>
      <c r="E101" s="2">
        <f>VLOOKUP(B101,'Listado de precios'!$A$5:$C$184,3,0)</f>
        <v>2167</v>
      </c>
      <c r="F101" s="2">
        <f t="shared" si="15"/>
        <v>8668</v>
      </c>
    </row>
    <row r="102" spans="1:6" x14ac:dyDescent="0.2">
      <c r="A102" s="2">
        <f t="shared" si="14"/>
        <v>8.0499999999999989</v>
      </c>
      <c r="B102" s="2" t="s">
        <v>127</v>
      </c>
      <c r="C102" s="2" t="s">
        <v>1</v>
      </c>
      <c r="D102" s="2">
        <f>D100</f>
        <v>43</v>
      </c>
      <c r="E102" s="2">
        <f>VLOOKUP(B102,'Listado de precios'!$A$5:$C$184,3,0)</f>
        <v>4333</v>
      </c>
      <c r="F102" s="2">
        <f t="shared" si="15"/>
        <v>186319</v>
      </c>
    </row>
    <row r="103" spans="1:6" x14ac:dyDescent="0.2">
      <c r="A103" s="2">
        <f t="shared" si="14"/>
        <v>8.0599999999999987</v>
      </c>
      <c r="B103" s="2" t="s">
        <v>30</v>
      </c>
      <c r="C103" s="2" t="s">
        <v>2</v>
      </c>
      <c r="D103" s="2">
        <v>7</v>
      </c>
      <c r="E103" s="2">
        <f>VLOOKUP(B103,'Listado de precios'!$A$5:$C$184,3,0)</f>
        <v>86580</v>
      </c>
      <c r="F103" s="2">
        <f t="shared" si="15"/>
        <v>606060</v>
      </c>
    </row>
    <row r="104" spans="1:6" x14ac:dyDescent="0.2">
      <c r="A104" s="2">
        <f t="shared" si="14"/>
        <v>8.0699999999999985</v>
      </c>
      <c r="B104" s="2" t="s">
        <v>0</v>
      </c>
      <c r="C104" s="2" t="s">
        <v>1</v>
      </c>
      <c r="D104" s="2">
        <v>11</v>
      </c>
      <c r="E104" s="2">
        <f>VLOOKUP(B104,'Listado de precios'!$A$5:$C$184,3,0)</f>
        <v>600</v>
      </c>
      <c r="F104" s="2">
        <f t="shared" si="15"/>
        <v>6600</v>
      </c>
    </row>
    <row r="105" spans="1:6" x14ac:dyDescent="0.2">
      <c r="A105" s="2">
        <f t="shared" si="14"/>
        <v>8.0799999999999983</v>
      </c>
      <c r="B105" s="2" t="s">
        <v>50</v>
      </c>
      <c r="C105" s="2" t="s">
        <v>2</v>
      </c>
      <c r="D105" s="2">
        <v>43</v>
      </c>
      <c r="E105" s="2">
        <f>VLOOKUP(B105,'Listado de precios'!$A$5:$C$184,3,0)</f>
        <v>560</v>
      </c>
      <c r="F105" s="2">
        <f t="shared" si="15"/>
        <v>24080</v>
      </c>
    </row>
    <row r="106" spans="1:6" x14ac:dyDescent="0.2">
      <c r="A106" s="2">
        <f t="shared" si="14"/>
        <v>8.0899999999999981</v>
      </c>
      <c r="B106" s="2" t="s">
        <v>54</v>
      </c>
      <c r="C106" s="2" t="s">
        <v>2</v>
      </c>
      <c r="D106" s="2">
        <f>D103</f>
        <v>7</v>
      </c>
      <c r="E106" s="2">
        <f>VLOOKUP(B106,'Listado de precios'!$A$5:$C$184,3,0)</f>
        <v>8560</v>
      </c>
      <c r="F106" s="2">
        <f t="shared" si="15"/>
        <v>59920</v>
      </c>
    </row>
    <row r="107" spans="1:6" x14ac:dyDescent="0.2">
      <c r="A107" s="2">
        <f t="shared" si="14"/>
        <v>8.0999999999999979</v>
      </c>
      <c r="B107" s="2" t="s">
        <v>149</v>
      </c>
      <c r="C107" s="2" t="s">
        <v>2</v>
      </c>
      <c r="D107" s="2">
        <v>1</v>
      </c>
      <c r="E107" s="2">
        <f>VLOOKUP(B107,'Listado de precios'!$A$5:$C$184,3,0)</f>
        <v>8560</v>
      </c>
      <c r="F107" s="2">
        <f t="shared" si="15"/>
        <v>8560</v>
      </c>
    </row>
    <row r="108" spans="1:6" x14ac:dyDescent="0.2">
      <c r="A108" s="2">
        <f t="shared" si="14"/>
        <v>8.1099999999999977</v>
      </c>
      <c r="B108" s="2" t="s">
        <v>22</v>
      </c>
      <c r="C108" s="2" t="s">
        <v>1</v>
      </c>
      <c r="D108" s="2">
        <v>82</v>
      </c>
      <c r="E108" s="2">
        <f>VLOOKUP(B108,'Listado de precios'!$A$5:$C$184,3,0)</f>
        <v>1076.0159999999998</v>
      </c>
      <c r="F108" s="2">
        <f t="shared" si="15"/>
        <v>88233.311999999991</v>
      </c>
    </row>
    <row r="109" spans="1:6" x14ac:dyDescent="0.2">
      <c r="A109" s="2">
        <f t="shared" si="14"/>
        <v>8.1199999999999974</v>
      </c>
      <c r="B109" s="2" t="s">
        <v>41</v>
      </c>
      <c r="C109" s="2" t="s">
        <v>2</v>
      </c>
      <c r="D109" s="2">
        <v>7</v>
      </c>
      <c r="E109" s="2">
        <f>VLOOKUP(B109,'Listado de precios'!$A$5:$C$184,3,0)</f>
        <v>1100</v>
      </c>
      <c r="F109" s="2">
        <f t="shared" si="15"/>
        <v>7700</v>
      </c>
    </row>
    <row r="110" spans="1:6" x14ac:dyDescent="0.2">
      <c r="A110" s="2">
        <f t="shared" si="14"/>
        <v>8.1299999999999972</v>
      </c>
      <c r="B110" s="2" t="s">
        <v>22</v>
      </c>
      <c r="C110" s="2" t="s">
        <v>1</v>
      </c>
      <c r="D110" s="2">
        <v>164</v>
      </c>
      <c r="E110" s="2">
        <f>VLOOKUP(B110,'Listado de precios'!$A$5:$C$184,3,0)</f>
        <v>1076.0159999999998</v>
      </c>
      <c r="F110" s="2">
        <f t="shared" si="15"/>
        <v>176466.62399999998</v>
      </c>
    </row>
    <row r="111" spans="1:6" x14ac:dyDescent="0.2">
      <c r="A111" s="2">
        <f t="shared" si="14"/>
        <v>8.139999999999997</v>
      </c>
      <c r="B111" s="2" t="s">
        <v>41</v>
      </c>
      <c r="C111" s="2" t="s">
        <v>205</v>
      </c>
      <c r="D111" s="2">
        <v>13</v>
      </c>
      <c r="E111" s="2">
        <f>VLOOKUP(B111,'Listado de precios'!$A$5:$C$184,3,0)</f>
        <v>1100</v>
      </c>
      <c r="F111" s="2">
        <f t="shared" si="15"/>
        <v>14300</v>
      </c>
    </row>
    <row r="112" spans="1:6" x14ac:dyDescent="0.2">
      <c r="A112" s="2">
        <f t="shared" si="14"/>
        <v>8.1499999999999968</v>
      </c>
      <c r="B112" s="2" t="s">
        <v>68</v>
      </c>
      <c r="C112" s="2" t="s">
        <v>2</v>
      </c>
      <c r="D112" s="2">
        <v>1</v>
      </c>
      <c r="E112" s="2">
        <f>VLOOKUP(B112,'Listado de precios'!$A$5:$C$184,3,0)</f>
        <v>18000</v>
      </c>
      <c r="F112" s="2">
        <f>D112*E112</f>
        <v>18000</v>
      </c>
    </row>
    <row r="113" spans="1:6" x14ac:dyDescent="0.2">
      <c r="A113" s="2">
        <f t="shared" si="14"/>
        <v>8.1599999999999966</v>
      </c>
      <c r="B113" s="2" t="s">
        <v>24</v>
      </c>
      <c r="C113" s="2" t="s">
        <v>1</v>
      </c>
      <c r="D113" s="2">
        <v>82</v>
      </c>
      <c r="E113" s="2">
        <f>VLOOKUP(B113,'Listado de precios'!$A$5:$C$184,3,0)</f>
        <v>1800</v>
      </c>
      <c r="F113" s="2">
        <f>D113*E113</f>
        <v>147600</v>
      </c>
    </row>
    <row r="114" spans="1:6" x14ac:dyDescent="0.2">
      <c r="E114" s="2" t="s">
        <v>87</v>
      </c>
      <c r="F114" s="2">
        <f>SUM(F98:F113)</f>
        <v>2531099.9359999998</v>
      </c>
    </row>
    <row r="116" spans="1:6" x14ac:dyDescent="0.2">
      <c r="A116" s="2" t="s">
        <v>10</v>
      </c>
      <c r="B116" s="2" t="s">
        <v>107</v>
      </c>
    </row>
    <row r="117" spans="1:6" x14ac:dyDescent="0.2">
      <c r="A117" s="2">
        <v>9</v>
      </c>
      <c r="B117" s="2" t="s">
        <v>15</v>
      </c>
    </row>
    <row r="118" spans="1:6" x14ac:dyDescent="0.2">
      <c r="A118" s="2">
        <f t="shared" ref="A118:A135" si="16">A117+0.01</f>
        <v>9.01</v>
      </c>
      <c r="B118" s="2" t="s">
        <v>49</v>
      </c>
      <c r="C118" s="2" t="s">
        <v>2</v>
      </c>
      <c r="D118" s="2">
        <v>4</v>
      </c>
      <c r="E118" s="2">
        <f>VLOOKUP(B118,'Listado de precios'!$A$5:$C$184,3,0)</f>
        <v>147889</v>
      </c>
      <c r="F118" s="2">
        <f t="shared" ref="F118:F135" si="17">D118*E118</f>
        <v>591556</v>
      </c>
    </row>
    <row r="119" spans="1:6" x14ac:dyDescent="0.2">
      <c r="A119" s="2">
        <f t="shared" si="16"/>
        <v>9.02</v>
      </c>
      <c r="B119" s="2" t="s">
        <v>59</v>
      </c>
      <c r="C119" s="2" t="s">
        <v>2</v>
      </c>
      <c r="D119" s="2">
        <f>D118</f>
        <v>4</v>
      </c>
      <c r="E119" s="2">
        <f>VLOOKUP(B119,'Listado de precios'!$A$5:$C$184,3,0)</f>
        <v>8560</v>
      </c>
      <c r="F119" s="2">
        <f t="shared" si="17"/>
        <v>34240</v>
      </c>
    </row>
    <row r="120" spans="1:6" x14ac:dyDescent="0.2">
      <c r="A120" s="2">
        <f t="shared" si="16"/>
        <v>9.0299999999999994</v>
      </c>
      <c r="B120" s="2" t="s">
        <v>158</v>
      </c>
      <c r="C120" s="2" t="s">
        <v>2</v>
      </c>
      <c r="D120" s="2">
        <f>D118</f>
        <v>4</v>
      </c>
      <c r="E120" s="2">
        <f>VLOOKUP(B120,'Listado de precios'!$A$5:$C$184,3,0)</f>
        <v>760000</v>
      </c>
      <c r="F120" s="2">
        <f t="shared" si="17"/>
        <v>3040000</v>
      </c>
    </row>
    <row r="121" spans="1:6" x14ac:dyDescent="0.2">
      <c r="A121" s="2">
        <f t="shared" si="16"/>
        <v>9.0399999999999991</v>
      </c>
      <c r="B121" s="2" t="s">
        <v>78</v>
      </c>
      <c r="C121" s="2" t="s">
        <v>1</v>
      </c>
      <c r="D121" s="2">
        <v>300</v>
      </c>
      <c r="E121" s="2">
        <f>VLOOKUP(B121,'Listado de precios'!$A$5:$C$184,3,0)</f>
        <v>14675</v>
      </c>
      <c r="F121" s="2">
        <f t="shared" si="17"/>
        <v>4402500</v>
      </c>
    </row>
    <row r="122" spans="1:6" x14ac:dyDescent="0.2">
      <c r="A122" s="2">
        <f t="shared" si="16"/>
        <v>9.0499999999999989</v>
      </c>
      <c r="B122" s="2" t="s">
        <v>128</v>
      </c>
      <c r="C122" s="2" t="s">
        <v>2</v>
      </c>
      <c r="D122" s="2">
        <f>D121</f>
        <v>300</v>
      </c>
      <c r="E122" s="2">
        <f>VLOOKUP(B122,'Listado de precios'!$A$5:$C$184,3,0)</f>
        <v>6500</v>
      </c>
      <c r="F122" s="2">
        <f t="shared" si="17"/>
        <v>1950000</v>
      </c>
    </row>
    <row r="123" spans="1:6" x14ac:dyDescent="0.2">
      <c r="A123" s="2">
        <f t="shared" si="16"/>
        <v>9.0599999999999987</v>
      </c>
      <c r="B123" s="2" t="s">
        <v>51</v>
      </c>
      <c r="C123" s="2" t="s">
        <v>2</v>
      </c>
      <c r="D123" s="2">
        <f>D121</f>
        <v>300</v>
      </c>
      <c r="E123" s="2">
        <f>VLOOKUP(B123,'Listado de precios'!$A$5:$C$184,3,0)</f>
        <v>910</v>
      </c>
      <c r="F123" s="2">
        <f t="shared" si="17"/>
        <v>273000</v>
      </c>
    </row>
    <row r="124" spans="1:6" x14ac:dyDescent="0.2">
      <c r="A124" s="2">
        <f t="shared" si="16"/>
        <v>9.0699999999999985</v>
      </c>
      <c r="B124" s="2" t="s">
        <v>0</v>
      </c>
      <c r="C124" s="2" t="s">
        <v>1</v>
      </c>
      <c r="D124" s="2">
        <v>55</v>
      </c>
      <c r="E124" s="2">
        <f>VLOOKUP(B124,'Listado de precios'!$A$5:$C$184,3,0)</f>
        <v>600</v>
      </c>
      <c r="F124" s="2">
        <f t="shared" si="17"/>
        <v>33000</v>
      </c>
    </row>
    <row r="125" spans="1:6" x14ac:dyDescent="0.2">
      <c r="A125" s="2">
        <f t="shared" si="16"/>
        <v>9.0799999999999983</v>
      </c>
      <c r="B125" s="2" t="s">
        <v>22</v>
      </c>
      <c r="C125" s="2" t="s">
        <v>1</v>
      </c>
      <c r="D125" s="2">
        <v>143</v>
      </c>
      <c r="E125" s="2">
        <f>VLOOKUP(B125,'Listado de precios'!$A$5:$C$184,3,0)</f>
        <v>1076.0159999999998</v>
      </c>
      <c r="F125" s="2">
        <f t="shared" si="17"/>
        <v>153870.28799999997</v>
      </c>
    </row>
    <row r="126" spans="1:6" x14ac:dyDescent="0.2">
      <c r="A126" s="2">
        <f t="shared" si="16"/>
        <v>9.0899999999999981</v>
      </c>
      <c r="B126" s="2" t="s">
        <v>46</v>
      </c>
      <c r="C126" s="2" t="s">
        <v>2</v>
      </c>
      <c r="D126" s="2">
        <v>20</v>
      </c>
      <c r="E126" s="2">
        <f>VLOOKUP(B126,'Listado de precios'!$A$5:$C$184,3,0)</f>
        <v>22464.5949</v>
      </c>
      <c r="F126" s="2">
        <f t="shared" si="17"/>
        <v>449291.89799999999</v>
      </c>
    </row>
    <row r="127" spans="1:6" x14ac:dyDescent="0.2">
      <c r="A127" s="2">
        <f t="shared" si="16"/>
        <v>9.0999999999999979</v>
      </c>
      <c r="B127" s="2" t="s">
        <v>45</v>
      </c>
      <c r="C127" s="2" t="s">
        <v>2</v>
      </c>
      <c r="D127" s="2">
        <v>1</v>
      </c>
      <c r="E127" s="2">
        <f>VLOOKUP(B127,'Listado de precios'!$A$5:$C$184,3,0)</f>
        <v>8885.5175999999992</v>
      </c>
      <c r="F127" s="2">
        <f t="shared" si="17"/>
        <v>8885.5175999999992</v>
      </c>
    </row>
    <row r="128" spans="1:6" x14ac:dyDescent="0.2">
      <c r="A128" s="2">
        <f t="shared" si="16"/>
        <v>9.1099999999999977</v>
      </c>
      <c r="B128" s="2" t="s">
        <v>44</v>
      </c>
      <c r="C128" s="2" t="s">
        <v>2</v>
      </c>
      <c r="D128" s="2">
        <v>8</v>
      </c>
      <c r="E128" s="2">
        <f>VLOOKUP(B128,'Listado de precios'!$A$5:$C$184,3,0)</f>
        <v>8455.5731999999989</v>
      </c>
      <c r="F128" s="2">
        <f t="shared" si="17"/>
        <v>67644.585599999991</v>
      </c>
    </row>
    <row r="129" spans="1:6" x14ac:dyDescent="0.2">
      <c r="A129" s="2">
        <f t="shared" si="16"/>
        <v>9.1199999999999974</v>
      </c>
      <c r="B129" s="2" t="s">
        <v>26</v>
      </c>
      <c r="C129" s="2" t="s">
        <v>1</v>
      </c>
      <c r="D129" s="2">
        <v>135</v>
      </c>
      <c r="E129" s="2">
        <f>VLOOKUP(B129,'Listado de precios'!$A$5:$C$184,3,0)</f>
        <v>45990.6</v>
      </c>
      <c r="F129" s="2">
        <f t="shared" si="17"/>
        <v>6208731</v>
      </c>
    </row>
    <row r="130" spans="1:6" x14ac:dyDescent="0.2">
      <c r="A130" s="2">
        <f t="shared" si="16"/>
        <v>9.1299999999999972</v>
      </c>
      <c r="B130" s="2" t="s">
        <v>138</v>
      </c>
      <c r="C130" s="2" t="s">
        <v>2</v>
      </c>
      <c r="D130" s="2">
        <v>1</v>
      </c>
      <c r="E130" s="2">
        <f>VLOOKUP(B130,'Listado de precios'!$A$5:$C$184,3,0)</f>
        <v>605136</v>
      </c>
      <c r="F130" s="2">
        <f t="shared" si="17"/>
        <v>605136</v>
      </c>
    </row>
    <row r="131" spans="1:6" x14ac:dyDescent="0.2">
      <c r="A131" s="2">
        <f t="shared" si="16"/>
        <v>9.139999999999997</v>
      </c>
      <c r="B131" s="2" t="s">
        <v>139</v>
      </c>
      <c r="C131" s="2" t="s">
        <v>2</v>
      </c>
      <c r="D131" s="2">
        <f>D130</f>
        <v>1</v>
      </c>
      <c r="E131" s="2">
        <f>VLOOKUP(B131,'Listado de precios'!$A$5:$C$184,3,0)</f>
        <v>32100</v>
      </c>
      <c r="F131" s="2">
        <f t="shared" si="17"/>
        <v>32100</v>
      </c>
    </row>
    <row r="132" spans="1:6" x14ac:dyDescent="0.2">
      <c r="A132" s="2">
        <f t="shared" si="16"/>
        <v>9.1499999999999968</v>
      </c>
      <c r="B132" s="2" t="s">
        <v>34</v>
      </c>
      <c r="C132" s="2" t="s">
        <v>2</v>
      </c>
      <c r="D132" s="2">
        <v>1</v>
      </c>
      <c r="E132" s="2">
        <f>VLOOKUP(B132,'Listado de precios'!$A$5:$C$184,3,0)</f>
        <v>302568</v>
      </c>
      <c r="F132" s="2">
        <f t="shared" si="17"/>
        <v>302568</v>
      </c>
    </row>
    <row r="133" spans="1:6" x14ac:dyDescent="0.2">
      <c r="A133" s="2">
        <f t="shared" si="16"/>
        <v>9.1599999999999966</v>
      </c>
      <c r="B133" s="2" t="s">
        <v>57</v>
      </c>
      <c r="C133" s="2" t="s">
        <v>2</v>
      </c>
      <c r="D133" s="2">
        <f>D132</f>
        <v>1</v>
      </c>
      <c r="E133" s="2">
        <f>VLOOKUP(B133,'Listado de precios'!$A$5:$C$184,3,0)</f>
        <v>16050</v>
      </c>
      <c r="F133" s="2">
        <f t="shared" si="17"/>
        <v>16050</v>
      </c>
    </row>
    <row r="134" spans="1:6" x14ac:dyDescent="0.2">
      <c r="A134" s="2">
        <f t="shared" si="16"/>
        <v>9.1699999999999964</v>
      </c>
      <c r="B134" s="2" t="s">
        <v>154</v>
      </c>
      <c r="C134" s="2" t="s">
        <v>2</v>
      </c>
      <c r="D134" s="2">
        <v>1</v>
      </c>
      <c r="E134" s="2">
        <f>VLOOKUP(B134,'Listado de precios'!$A$5:$C$184,3,0)</f>
        <v>110000</v>
      </c>
      <c r="F134" s="2">
        <f t="shared" si="17"/>
        <v>110000</v>
      </c>
    </row>
    <row r="135" spans="1:6" x14ac:dyDescent="0.2">
      <c r="A135" s="2">
        <f t="shared" si="16"/>
        <v>9.1799999999999962</v>
      </c>
      <c r="B135" s="2" t="s">
        <v>162</v>
      </c>
      <c r="C135" s="2" t="s">
        <v>60</v>
      </c>
      <c r="D135" s="2">
        <v>2</v>
      </c>
      <c r="E135" s="2">
        <f>VLOOKUP(B135,'Listado de precios'!$A$5:$C$184,3,0)</f>
        <v>1920000</v>
      </c>
      <c r="F135" s="2">
        <f t="shared" si="17"/>
        <v>3840000</v>
      </c>
    </row>
    <row r="136" spans="1:6" x14ac:dyDescent="0.2">
      <c r="E136" s="2" t="s">
        <v>87</v>
      </c>
      <c r="F136" s="2">
        <f>SUM(F118:F135)</f>
        <v>22118573.2892</v>
      </c>
    </row>
    <row r="138" spans="1:6" x14ac:dyDescent="0.2">
      <c r="A138" s="2" t="s">
        <v>10</v>
      </c>
      <c r="B138" s="2" t="s">
        <v>108</v>
      </c>
    </row>
    <row r="139" spans="1:6" x14ac:dyDescent="0.2">
      <c r="A139" s="2">
        <v>10</v>
      </c>
      <c r="B139" s="2" t="s">
        <v>15</v>
      </c>
    </row>
    <row r="140" spans="1:6" x14ac:dyDescent="0.2">
      <c r="A140" s="2">
        <f t="shared" ref="A140:A147" si="18">A139+0.01</f>
        <v>10.01</v>
      </c>
      <c r="B140" s="2" t="s">
        <v>153</v>
      </c>
      <c r="C140" s="2" t="s">
        <v>2</v>
      </c>
      <c r="D140" s="2">
        <v>1</v>
      </c>
      <c r="E140" s="2">
        <f>VLOOKUP(B140,'Listado de precios'!$A$5:$C$184,3,0)</f>
        <v>54900</v>
      </c>
      <c r="F140" s="2">
        <f t="shared" ref="F140:F147" si="19">E140*D140</f>
        <v>54900</v>
      </c>
    </row>
    <row r="141" spans="1:6" x14ac:dyDescent="0.2">
      <c r="A141" s="2">
        <f t="shared" si="18"/>
        <v>10.02</v>
      </c>
      <c r="B141" s="2" t="s">
        <v>68</v>
      </c>
      <c r="C141" s="2" t="s">
        <v>2</v>
      </c>
      <c r="D141" s="2">
        <v>20</v>
      </c>
      <c r="E141" s="2">
        <f>VLOOKUP(B141,'Listado de precios'!$A$5:$C$184,3,0)</f>
        <v>18000</v>
      </c>
      <c r="F141" s="2">
        <f t="shared" si="19"/>
        <v>360000</v>
      </c>
    </row>
    <row r="142" spans="1:6" x14ac:dyDescent="0.2">
      <c r="A142" s="2">
        <f t="shared" si="18"/>
        <v>10.029999999999999</v>
      </c>
      <c r="B142" s="2" t="s">
        <v>123</v>
      </c>
      <c r="C142" s="2" t="s">
        <v>2</v>
      </c>
      <c r="D142" s="2">
        <v>1</v>
      </c>
      <c r="E142" s="2">
        <f>VLOOKUP(B142,'Listado de precios'!$A$5:$C$184,3,0)</f>
        <v>90000</v>
      </c>
      <c r="F142" s="2">
        <f t="shared" si="19"/>
        <v>90000</v>
      </c>
    </row>
    <row r="143" spans="1:6" x14ac:dyDescent="0.2">
      <c r="A143" s="2">
        <f t="shared" si="18"/>
        <v>10.039999999999999</v>
      </c>
      <c r="B143" s="2" t="s">
        <v>73</v>
      </c>
      <c r="C143" s="2" t="s">
        <v>2</v>
      </c>
      <c r="D143" s="2">
        <v>12</v>
      </c>
      <c r="E143" s="2">
        <f>VLOOKUP(B143,'Listado de precios'!$A$5:$C$184,3,0)</f>
        <v>11996</v>
      </c>
      <c r="F143" s="2">
        <f t="shared" si="19"/>
        <v>143952</v>
      </c>
    </row>
    <row r="144" spans="1:6" x14ac:dyDescent="0.2">
      <c r="A144" s="2">
        <f t="shared" si="18"/>
        <v>10.049999999999999</v>
      </c>
      <c r="B144" s="2" t="s">
        <v>20</v>
      </c>
      <c r="C144" s="2" t="s">
        <v>1</v>
      </c>
      <c r="D144" s="2">
        <v>8</v>
      </c>
      <c r="E144" s="2">
        <f>VLOOKUP(B144,'Listado de precios'!$A$5:$C$184,3,0)</f>
        <v>69389</v>
      </c>
      <c r="F144" s="2">
        <f t="shared" si="19"/>
        <v>555112</v>
      </c>
    </row>
    <row r="145" spans="1:6" x14ac:dyDescent="0.2">
      <c r="A145" s="2">
        <f t="shared" si="18"/>
        <v>10.059999999999999</v>
      </c>
      <c r="B145" s="2" t="s">
        <v>84</v>
      </c>
      <c r="C145" s="2" t="s">
        <v>1</v>
      </c>
      <c r="D145" s="2">
        <v>6.6</v>
      </c>
      <c r="E145" s="2">
        <f>VLOOKUP(B145,'Listado de precios'!$A$5:$C$184,3,0)</f>
        <v>16830</v>
      </c>
      <c r="F145" s="2">
        <f t="shared" si="19"/>
        <v>111078</v>
      </c>
    </row>
    <row r="146" spans="1:6" x14ac:dyDescent="0.2">
      <c r="A146" s="2">
        <f t="shared" si="18"/>
        <v>10.069999999999999</v>
      </c>
      <c r="B146" s="2" t="s">
        <v>133</v>
      </c>
      <c r="C146" s="2" t="s">
        <v>1</v>
      </c>
      <c r="D146" s="2">
        <f>D145</f>
        <v>6.6</v>
      </c>
      <c r="E146" s="2">
        <f>VLOOKUP(B146,'Listado de precios'!$A$5:$C$184,3,0)</f>
        <v>6500</v>
      </c>
      <c r="F146" s="2">
        <f t="shared" si="19"/>
        <v>42900</v>
      </c>
    </row>
    <row r="147" spans="1:6" x14ac:dyDescent="0.2">
      <c r="A147" s="2">
        <f t="shared" si="18"/>
        <v>10.079999999999998</v>
      </c>
      <c r="B147" s="2" t="s">
        <v>126</v>
      </c>
      <c r="C147" s="2" t="s">
        <v>2</v>
      </c>
      <c r="D147" s="2">
        <v>1</v>
      </c>
      <c r="E147" s="2">
        <f>VLOOKUP(B147,'Listado de precios'!$A$5:$C$184,3,0)</f>
        <v>642000</v>
      </c>
      <c r="F147" s="2">
        <f t="shared" si="19"/>
        <v>642000</v>
      </c>
    </row>
    <row r="148" spans="1:6" x14ac:dyDescent="0.2">
      <c r="E148" s="2" t="s">
        <v>87</v>
      </c>
      <c r="F148" s="2">
        <f>SUM(F140:F147)</f>
        <v>1999942</v>
      </c>
    </row>
    <row r="150" spans="1:6" x14ac:dyDescent="0.2">
      <c r="A150" s="2" t="s">
        <v>10</v>
      </c>
      <c r="B150" s="2" t="s">
        <v>109</v>
      </c>
    </row>
    <row r="151" spans="1:6" x14ac:dyDescent="0.2">
      <c r="A151" s="2">
        <v>11</v>
      </c>
      <c r="B151" s="2" t="s">
        <v>15</v>
      </c>
    </row>
    <row r="152" spans="1:6" x14ac:dyDescent="0.2">
      <c r="A152" s="2">
        <f t="shared" ref="A152:A169" si="20">A151+0.01</f>
        <v>11.01</v>
      </c>
      <c r="B152" s="2" t="s">
        <v>76</v>
      </c>
      <c r="C152" s="2" t="s">
        <v>2</v>
      </c>
      <c r="D152" s="2">
        <v>1</v>
      </c>
      <c r="E152" s="2">
        <f>VLOOKUP(B152,'Listado de precios'!$A$5:$C$184,3,0)</f>
        <v>522095.81640000001</v>
      </c>
      <c r="F152" s="2">
        <f t="shared" ref="F152:F169" si="21">E152*D152</f>
        <v>522095.81640000001</v>
      </c>
    </row>
    <row r="153" spans="1:6" x14ac:dyDescent="0.2">
      <c r="A153" s="2">
        <f t="shared" si="20"/>
        <v>11.02</v>
      </c>
      <c r="B153" s="2" t="s">
        <v>17</v>
      </c>
      <c r="C153" s="2" t="s">
        <v>2</v>
      </c>
      <c r="D153" s="2">
        <v>1</v>
      </c>
      <c r="E153" s="2">
        <f>VLOOKUP(B153,'Listado de precios'!$A$5:$C$184,3,0)</f>
        <v>180000</v>
      </c>
      <c r="F153" s="2">
        <f t="shared" si="21"/>
        <v>180000</v>
      </c>
    </row>
    <row r="154" spans="1:6" x14ac:dyDescent="0.2">
      <c r="A154" s="2">
        <f t="shared" si="20"/>
        <v>11.03</v>
      </c>
      <c r="B154" s="2" t="s">
        <v>14</v>
      </c>
      <c r="C154" s="2" t="s">
        <v>2</v>
      </c>
      <c r="D154" s="2">
        <v>1</v>
      </c>
      <c r="E154" s="2">
        <f>VLOOKUP(B154,'Listado de precios'!$A$5:$C$184,3,0)</f>
        <v>65244.062700000002</v>
      </c>
      <c r="F154" s="2">
        <f t="shared" si="21"/>
        <v>65244.062700000002</v>
      </c>
    </row>
    <row r="155" spans="1:6" x14ac:dyDescent="0.2">
      <c r="A155" s="2">
        <f t="shared" si="20"/>
        <v>11.04</v>
      </c>
      <c r="B155" s="2" t="s">
        <v>65</v>
      </c>
      <c r="C155" s="2" t="s">
        <v>2</v>
      </c>
      <c r="D155" s="2">
        <v>2</v>
      </c>
      <c r="E155" s="2">
        <f>VLOOKUP(B155,'Listado de precios'!$A$5:$C$184,3,0)</f>
        <v>383500</v>
      </c>
      <c r="F155" s="2">
        <f t="shared" si="21"/>
        <v>767000</v>
      </c>
    </row>
    <row r="156" spans="1:6" x14ac:dyDescent="0.2">
      <c r="A156" s="2">
        <f t="shared" si="20"/>
        <v>11.049999999999999</v>
      </c>
      <c r="B156" s="2" t="s">
        <v>72</v>
      </c>
      <c r="C156" s="2" t="s">
        <v>2</v>
      </c>
      <c r="D156" s="2">
        <v>1</v>
      </c>
      <c r="E156" s="2">
        <f>VLOOKUP(B156,'Listado de precios'!$A$5:$C$184,3,0)</f>
        <v>229984.4253</v>
      </c>
      <c r="F156" s="2">
        <f t="shared" si="21"/>
        <v>229984.4253</v>
      </c>
    </row>
    <row r="157" spans="1:6" x14ac:dyDescent="0.2">
      <c r="A157" s="2">
        <f t="shared" si="20"/>
        <v>11.059999999999999</v>
      </c>
      <c r="B157" s="2" t="s">
        <v>67</v>
      </c>
      <c r="C157" s="2" t="s">
        <v>2</v>
      </c>
      <c r="D157" s="2">
        <v>12</v>
      </c>
      <c r="E157" s="2">
        <f>VLOOKUP(B157,'Listado de precios'!$A$5:$C$184,3,0)</f>
        <v>6055.0502999999999</v>
      </c>
      <c r="F157" s="2">
        <f t="shared" si="21"/>
        <v>72660.603600000002</v>
      </c>
    </row>
    <row r="158" spans="1:6" x14ac:dyDescent="0.2">
      <c r="A158" s="2">
        <f t="shared" si="20"/>
        <v>11.069999999999999</v>
      </c>
      <c r="B158" s="2" t="s">
        <v>36</v>
      </c>
      <c r="C158" s="2" t="s">
        <v>2</v>
      </c>
      <c r="D158" s="2">
        <v>1</v>
      </c>
      <c r="E158" s="2">
        <f>VLOOKUP(B158,'Listado de precios'!$A$5:$C$184,3,0)</f>
        <v>2400.5229000000004</v>
      </c>
      <c r="F158" s="2">
        <f t="shared" si="21"/>
        <v>2400.5229000000004</v>
      </c>
    </row>
    <row r="159" spans="1:6" x14ac:dyDescent="0.2">
      <c r="A159" s="2">
        <f t="shared" si="20"/>
        <v>11.079999999999998</v>
      </c>
      <c r="B159" s="2" t="s">
        <v>47</v>
      </c>
      <c r="C159" s="2" t="s">
        <v>2</v>
      </c>
      <c r="D159" s="2">
        <v>1</v>
      </c>
      <c r="E159" s="2">
        <f>VLOOKUP(B159,'Listado de precios'!$A$5:$C$184,3,0)</f>
        <v>635242.85100000002</v>
      </c>
      <c r="F159" s="2">
        <f t="shared" si="21"/>
        <v>635242.85100000002</v>
      </c>
    </row>
    <row r="160" spans="1:6" x14ac:dyDescent="0.2">
      <c r="A160" s="2">
        <f t="shared" si="20"/>
        <v>11.089999999999998</v>
      </c>
      <c r="B160" s="2" t="s">
        <v>7</v>
      </c>
      <c r="C160" s="2" t="s">
        <v>2</v>
      </c>
      <c r="D160" s="2">
        <v>6</v>
      </c>
      <c r="E160" s="2">
        <f>VLOOKUP(B160,'Listado de precios'!$A$5:$C$184,3,0)</f>
        <v>245820.7107</v>
      </c>
      <c r="F160" s="2">
        <f t="shared" si="21"/>
        <v>1474924.2642000001</v>
      </c>
    </row>
    <row r="161" spans="1:6" x14ac:dyDescent="0.2">
      <c r="A161" s="2">
        <f t="shared" si="20"/>
        <v>11.099999999999998</v>
      </c>
      <c r="B161" s="2" t="s">
        <v>13</v>
      </c>
      <c r="C161" s="2" t="s">
        <v>2</v>
      </c>
      <c r="D161" s="2">
        <v>1</v>
      </c>
      <c r="E161" s="2">
        <f>VLOOKUP(B161,'Listado de precios'!$A$5:$C$184,3,0)</f>
        <v>198455.16930000004</v>
      </c>
      <c r="F161" s="2">
        <f t="shared" si="21"/>
        <v>198455.16930000004</v>
      </c>
    </row>
    <row r="162" spans="1:6" x14ac:dyDescent="0.2">
      <c r="A162" s="2">
        <f t="shared" si="20"/>
        <v>11.109999999999998</v>
      </c>
      <c r="B162" s="2" t="s">
        <v>153</v>
      </c>
      <c r="C162" s="2" t="s">
        <v>2</v>
      </c>
      <c r="D162" s="2">
        <v>1</v>
      </c>
      <c r="E162" s="2">
        <f>VLOOKUP(B162,'Listado de precios'!$A$5:$C$184,3,0)</f>
        <v>54900</v>
      </c>
      <c r="F162" s="2">
        <f t="shared" si="21"/>
        <v>54900</v>
      </c>
    </row>
    <row r="163" spans="1:6" x14ac:dyDescent="0.2">
      <c r="A163" s="2">
        <f t="shared" si="20"/>
        <v>11.119999999999997</v>
      </c>
      <c r="B163" s="2" t="s">
        <v>66</v>
      </c>
      <c r="C163" s="2" t="s">
        <v>2</v>
      </c>
      <c r="D163" s="2">
        <v>2</v>
      </c>
      <c r="E163" s="2">
        <f>VLOOKUP(B163,'Listado de precios'!$A$5:$C$184,3,0)</f>
        <v>193474.98</v>
      </c>
      <c r="F163" s="2">
        <f t="shared" si="21"/>
        <v>386949.96</v>
      </c>
    </row>
    <row r="164" spans="1:6" x14ac:dyDescent="0.2">
      <c r="A164" s="2">
        <f t="shared" si="20"/>
        <v>11.129999999999997</v>
      </c>
      <c r="B164" s="2" t="s">
        <v>23</v>
      </c>
      <c r="C164" s="2" t="s">
        <v>1</v>
      </c>
      <c r="D164" s="2">
        <v>10</v>
      </c>
      <c r="E164" s="2">
        <f>VLOOKUP(B164,'Listado de precios'!$A$5:$C$184,3,0)</f>
        <v>4126</v>
      </c>
      <c r="F164" s="2">
        <f t="shared" si="21"/>
        <v>41260</v>
      </c>
    </row>
    <row r="165" spans="1:6" x14ac:dyDescent="0.2">
      <c r="A165" s="2">
        <f t="shared" si="20"/>
        <v>11.139999999999997</v>
      </c>
      <c r="B165" s="2" t="s">
        <v>81</v>
      </c>
      <c r="C165" s="2" t="s">
        <v>1</v>
      </c>
      <c r="D165" s="2">
        <v>2</v>
      </c>
      <c r="E165" s="2">
        <f>VLOOKUP(B165,'Listado de precios'!$A$5:$C$184,3,0)</f>
        <v>20711</v>
      </c>
      <c r="F165" s="2">
        <f t="shared" si="21"/>
        <v>41422</v>
      </c>
    </row>
    <row r="166" spans="1:6" x14ac:dyDescent="0.2">
      <c r="A166" s="2">
        <f t="shared" si="20"/>
        <v>11.149999999999997</v>
      </c>
      <c r="B166" s="2" t="s">
        <v>73</v>
      </c>
      <c r="C166" s="2" t="s">
        <v>2</v>
      </c>
      <c r="D166" s="2">
        <v>12</v>
      </c>
      <c r="E166" s="2">
        <f>VLOOKUP(B166,'Listado de precios'!$A$5:$C$184,3,0)</f>
        <v>11996</v>
      </c>
      <c r="F166" s="2">
        <f t="shared" si="21"/>
        <v>143952</v>
      </c>
    </row>
    <row r="167" spans="1:6" x14ac:dyDescent="0.2">
      <c r="A167" s="2">
        <f t="shared" si="20"/>
        <v>11.159999999999997</v>
      </c>
      <c r="B167" s="2" t="s">
        <v>20</v>
      </c>
      <c r="C167" s="2" t="s">
        <v>1</v>
      </c>
      <c r="D167" s="2">
        <v>8</v>
      </c>
      <c r="E167" s="2">
        <f>VLOOKUP(B167,'Listado de precios'!$A$5:$C$184,3,0)</f>
        <v>69389</v>
      </c>
      <c r="F167" s="2">
        <f t="shared" si="21"/>
        <v>555112</v>
      </c>
    </row>
    <row r="168" spans="1:6" x14ac:dyDescent="0.2">
      <c r="A168" s="2">
        <f t="shared" si="20"/>
        <v>11.169999999999996</v>
      </c>
      <c r="B168" s="2" t="s">
        <v>124</v>
      </c>
      <c r="C168" s="2" t="s">
        <v>2</v>
      </c>
      <c r="D168" s="2">
        <v>1</v>
      </c>
      <c r="E168" s="2">
        <f>VLOOKUP(B168,'Listado de precios'!$A$5:$C$184,3,0)</f>
        <v>160500</v>
      </c>
      <c r="F168" s="2">
        <f t="shared" si="21"/>
        <v>160500</v>
      </c>
    </row>
    <row r="169" spans="1:6" x14ac:dyDescent="0.2">
      <c r="A169" s="2">
        <f t="shared" si="20"/>
        <v>11.179999999999996</v>
      </c>
      <c r="B169" s="2" t="s">
        <v>125</v>
      </c>
      <c r="C169" s="2" t="s">
        <v>2</v>
      </c>
      <c r="D169" s="2">
        <v>1</v>
      </c>
      <c r="E169" s="2">
        <f>VLOOKUP(B169,'Listado de precios'!$A$5:$C$184,3,0)</f>
        <v>1070000</v>
      </c>
      <c r="F169" s="2">
        <f t="shared" si="21"/>
        <v>1070000</v>
      </c>
    </row>
    <row r="170" spans="1:6" x14ac:dyDescent="0.2">
      <c r="E170" s="2" t="s">
        <v>87</v>
      </c>
      <c r="F170" s="2">
        <f>SUM(F152:F169)</f>
        <v>6602103.6754000001</v>
      </c>
    </row>
    <row r="172" spans="1:6" x14ac:dyDescent="0.2">
      <c r="A172" s="2" t="s">
        <v>10</v>
      </c>
      <c r="B172" s="2" t="s">
        <v>144</v>
      </c>
    </row>
    <row r="173" spans="1:6" x14ac:dyDescent="0.2">
      <c r="A173" s="2">
        <v>12</v>
      </c>
      <c r="B173" s="2" t="s">
        <v>15</v>
      </c>
    </row>
    <row r="174" spans="1:6" x14ac:dyDescent="0.2">
      <c r="A174" s="2">
        <f t="shared" ref="A174:A179" si="22">A173+0.01</f>
        <v>12.01</v>
      </c>
      <c r="B174" s="2" t="s">
        <v>84</v>
      </c>
      <c r="C174" s="2" t="s">
        <v>1</v>
      </c>
      <c r="D174" s="2">
        <v>50</v>
      </c>
      <c r="E174" s="2">
        <f>VLOOKUP(B174,'Listado de precios'!$A$5:$C$184,3,0)</f>
        <v>16830</v>
      </c>
      <c r="F174" s="2">
        <f t="shared" ref="F174:F179" si="23">D174*E174</f>
        <v>841500</v>
      </c>
    </row>
    <row r="175" spans="1:6" x14ac:dyDescent="0.2">
      <c r="A175" s="2">
        <f t="shared" si="22"/>
        <v>12.02</v>
      </c>
      <c r="B175" s="2" t="s">
        <v>133</v>
      </c>
      <c r="C175" s="2" t="s">
        <v>1</v>
      </c>
      <c r="D175" s="2">
        <f>D174</f>
        <v>50</v>
      </c>
      <c r="E175" s="2">
        <f>VLOOKUP(B175,'Listado de precios'!$A$5:$C$184,3,0)</f>
        <v>6500</v>
      </c>
      <c r="F175" s="2">
        <f t="shared" si="23"/>
        <v>325000</v>
      </c>
    </row>
    <row r="176" spans="1:6" x14ac:dyDescent="0.2">
      <c r="A176" s="2">
        <f t="shared" si="22"/>
        <v>12.03</v>
      </c>
      <c r="B176" s="2" t="s">
        <v>35</v>
      </c>
      <c r="C176" s="2" t="s">
        <v>2</v>
      </c>
      <c r="D176" s="2">
        <v>1</v>
      </c>
      <c r="E176" s="2">
        <f>VLOOKUP(B176,'Listado de precios'!$A$5:$C$184,3,0)</f>
        <v>378210</v>
      </c>
      <c r="F176" s="2">
        <f t="shared" si="23"/>
        <v>378210</v>
      </c>
    </row>
    <row r="177" spans="1:6" x14ac:dyDescent="0.2">
      <c r="A177" s="2">
        <f t="shared" si="22"/>
        <v>12.04</v>
      </c>
      <c r="B177" s="2" t="s">
        <v>58</v>
      </c>
      <c r="C177" s="2" t="s">
        <v>2</v>
      </c>
      <c r="D177" s="2">
        <f>D176</f>
        <v>1</v>
      </c>
      <c r="E177" s="2">
        <f>VLOOKUP(B177,'Listado de precios'!$A$5:$C$184,3,0)</f>
        <v>40881</v>
      </c>
      <c r="F177" s="2">
        <f t="shared" si="23"/>
        <v>40881</v>
      </c>
    </row>
    <row r="178" spans="1:6" x14ac:dyDescent="0.2">
      <c r="A178" s="2">
        <f t="shared" si="22"/>
        <v>12.049999999999999</v>
      </c>
      <c r="B178" s="2" t="s">
        <v>37</v>
      </c>
      <c r="C178" s="2" t="s">
        <v>38</v>
      </c>
      <c r="D178" s="2">
        <v>3.3899999999999998E-3</v>
      </c>
      <c r="E178" s="2">
        <f>VLOOKUP(B178,'Listado de precios'!$A$5:$C$184,3,0)</f>
        <v>56900</v>
      </c>
      <c r="F178" s="2">
        <f t="shared" si="23"/>
        <v>192.89099999999999</v>
      </c>
    </row>
    <row r="179" spans="1:6" x14ac:dyDescent="0.2">
      <c r="A179" s="2">
        <f t="shared" si="22"/>
        <v>12.059999999999999</v>
      </c>
      <c r="B179" s="2" t="s">
        <v>53</v>
      </c>
      <c r="C179" s="2" t="s">
        <v>2</v>
      </c>
      <c r="D179" s="2">
        <v>0.01</v>
      </c>
      <c r="E179" s="2">
        <f>VLOOKUP(B179,'Listado de precios'!$A$5:$C$184,3,0)</f>
        <v>27900</v>
      </c>
      <c r="F179" s="2">
        <f t="shared" si="23"/>
        <v>279</v>
      </c>
    </row>
    <row r="180" spans="1:6" x14ac:dyDescent="0.2">
      <c r="E180" s="2" t="s">
        <v>87</v>
      </c>
      <c r="F180" s="2">
        <f>SUM(F174:F179)</f>
        <v>1586062.8910000001</v>
      </c>
    </row>
  </sheetData>
  <conditionalFormatting sqref="A1:XFD1048576">
    <cfRule type="notContainsBlanks" dxfId="15" priority="1">
      <formula>LEN(TRIM(A1))&gt;0</formula>
    </cfRule>
    <cfRule type="containsBlanks" dxfId="14" priority="2">
      <formula>LEN(TRIM(A1))=0</formula>
    </cfRule>
  </conditionalFormatting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64"/>
  <sheetViews>
    <sheetView zoomScale="85" zoomScaleNormal="85" workbookViewId="0">
      <selection sqref="A1:B2"/>
    </sheetView>
  </sheetViews>
  <sheetFormatPr baseColWidth="10" defaultColWidth="11.42578125" defaultRowHeight="12.75" x14ac:dyDescent="0.2"/>
  <cols>
    <col min="1" max="1" width="11.28515625" style="2" bestFit="1" customWidth="1"/>
    <col min="2" max="2" width="86.42578125" style="2" customWidth="1"/>
    <col min="3" max="3" width="8.7109375" style="2" customWidth="1"/>
    <col min="4" max="4" width="11.5703125" style="2" customWidth="1"/>
    <col min="5" max="5" width="17.7109375" style="2" customWidth="1"/>
    <col min="6" max="6" width="14.85546875" style="2" customWidth="1"/>
    <col min="7" max="7" width="11.42578125" style="2"/>
    <col min="8" max="8" width="1.7109375" style="2" customWidth="1"/>
    <col min="9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212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4" si="1">D6*E6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C15" s="2" t="s">
        <v>2</v>
      </c>
      <c r="D15" s="2">
        <v>1</v>
      </c>
      <c r="E15" s="2">
        <f>VLOOKUP(B15,'Listado de precios'!$A$5:$C$184,3,0)</f>
        <v>10000</v>
      </c>
      <c r="F15" s="2">
        <f>E15*D15</f>
        <v>10000</v>
      </c>
    </row>
    <row r="16" spans="1:6" x14ac:dyDescent="0.2">
      <c r="E16" s="2" t="s">
        <v>87</v>
      </c>
      <c r="F16" s="2">
        <f>SUM(F6:F15)</f>
        <v>52052.987000000001</v>
      </c>
    </row>
    <row r="18" spans="1:6" x14ac:dyDescent="0.2">
      <c r="A18" s="2" t="s">
        <v>10</v>
      </c>
      <c r="B18" s="2" t="s">
        <v>195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66030.293160000001</v>
      </c>
    </row>
    <row r="32" spans="1:6" x14ac:dyDescent="0.2">
      <c r="A32" s="2" t="s">
        <v>10</v>
      </c>
      <c r="B32" s="2" t="s">
        <v>90</v>
      </c>
    </row>
    <row r="33" spans="1:6" x14ac:dyDescent="0.2">
      <c r="A33" s="2">
        <v>3</v>
      </c>
      <c r="B33" s="2" t="s">
        <v>15</v>
      </c>
    </row>
    <row r="34" spans="1:6" x14ac:dyDescent="0.2">
      <c r="A34" s="2"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 t="shared" ref="F34:F40" si="4">D34*E34</f>
        <v>192.89100000000002</v>
      </c>
    </row>
    <row r="35" spans="1:6" x14ac:dyDescent="0.2">
      <c r="A35" s="2">
        <f t="shared" ref="A35:A40" si="5">A34+0.01</f>
        <v>3.0199999999999996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si="4"/>
        <v>279</v>
      </c>
    </row>
    <row r="36" spans="1:6" x14ac:dyDescent="0.2">
      <c r="A36" s="2">
        <f t="shared" si="5"/>
        <v>3.0299999999999994</v>
      </c>
      <c r="B36" s="2" t="s">
        <v>150</v>
      </c>
      <c r="C36" s="2" t="s">
        <v>1</v>
      </c>
      <c r="D36" s="2">
        <v>8</v>
      </c>
      <c r="E36" s="2">
        <f>VLOOKUP(B36,'Listado de precios'!$A$5:$C$184,3,0)</f>
        <v>880</v>
      </c>
      <c r="F36" s="2">
        <f t="shared" si="4"/>
        <v>7040</v>
      </c>
    </row>
    <row r="37" spans="1:6" x14ac:dyDescent="0.2">
      <c r="A37" s="2">
        <f t="shared" si="5"/>
        <v>3.0399999999999991</v>
      </c>
      <c r="B37" s="2" t="s">
        <v>131</v>
      </c>
      <c r="C37" s="2" t="s">
        <v>1</v>
      </c>
      <c r="D37" s="2">
        <f>D36</f>
        <v>8</v>
      </c>
      <c r="E37" s="2">
        <f>VLOOKUP(B37,'Listado de precios'!$A$5:$C$184,3,0)</f>
        <v>2167</v>
      </c>
      <c r="F37" s="2">
        <f t="shared" si="4"/>
        <v>17336</v>
      </c>
    </row>
    <row r="38" spans="1:6" x14ac:dyDescent="0.2">
      <c r="A38" s="2">
        <f t="shared" si="5"/>
        <v>3.0499999999999989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4"/>
        <v>4200</v>
      </c>
    </row>
    <row r="39" spans="1:6" x14ac:dyDescent="0.2">
      <c r="A39" s="2">
        <f t="shared" si="5"/>
        <v>3.0599999999999987</v>
      </c>
      <c r="B39" s="2" t="s">
        <v>177</v>
      </c>
      <c r="C39" s="2" t="s">
        <v>2</v>
      </c>
      <c r="D39" s="2">
        <v>1</v>
      </c>
      <c r="E39" s="2">
        <f>VLOOKUP(B39,'Listado de precios'!$A$5:$C$184,3,0)</f>
        <v>1550</v>
      </c>
      <c r="F39" s="2">
        <f t="shared" si="4"/>
        <v>1550</v>
      </c>
    </row>
    <row r="40" spans="1:6" x14ac:dyDescent="0.2">
      <c r="A40" s="2">
        <f t="shared" si="5"/>
        <v>3.0699999999999985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4"/>
        <v>9630</v>
      </c>
    </row>
    <row r="41" spans="1:6" x14ac:dyDescent="0.2">
      <c r="E41" s="2" t="s">
        <v>87</v>
      </c>
      <c r="F41" s="2">
        <f>SUM(F34:F40)</f>
        <v>40227.891000000003</v>
      </c>
    </row>
    <row r="43" spans="1:6" x14ac:dyDescent="0.2">
      <c r="A43" s="2" t="s">
        <v>10</v>
      </c>
      <c r="B43" s="2" t="s">
        <v>211</v>
      </c>
    </row>
    <row r="44" spans="1:6" x14ac:dyDescent="0.2">
      <c r="A44" s="2">
        <v>4</v>
      </c>
      <c r="B44" s="2" t="s">
        <v>15</v>
      </c>
    </row>
    <row r="45" spans="1:6" x14ac:dyDescent="0.2">
      <c r="A45" s="2">
        <v>3.01</v>
      </c>
      <c r="B45" s="2" t="s">
        <v>37</v>
      </c>
      <c r="C45" s="2" t="s">
        <v>38</v>
      </c>
      <c r="D45" s="2">
        <v>3.3900000000000002E-3</v>
      </c>
      <c r="E45" s="2">
        <f>VLOOKUP(B45,'Listado de precios'!$A$5:$C$184,3,0)</f>
        <v>56900</v>
      </c>
      <c r="F45" s="2">
        <f t="shared" ref="F45:F51" si="6">D45*E45</f>
        <v>192.89100000000002</v>
      </c>
    </row>
    <row r="46" spans="1:6" x14ac:dyDescent="0.2">
      <c r="A46" s="2">
        <v>3.0199999999999996</v>
      </c>
      <c r="B46" s="2" t="s">
        <v>53</v>
      </c>
      <c r="C46" s="2" t="s">
        <v>2</v>
      </c>
      <c r="D46" s="2">
        <v>0.01</v>
      </c>
      <c r="E46" s="2">
        <f>VLOOKUP(B46,'Listado de precios'!$A$5:$C$184,3,0)</f>
        <v>27900</v>
      </c>
      <c r="F46" s="2">
        <f t="shared" si="6"/>
        <v>279</v>
      </c>
    </row>
    <row r="47" spans="1:6" x14ac:dyDescent="0.2">
      <c r="A47" s="2">
        <v>3.0299999999999994</v>
      </c>
      <c r="B47" s="2" t="s">
        <v>150</v>
      </c>
      <c r="C47" s="2" t="s">
        <v>1</v>
      </c>
      <c r="D47" s="2">
        <v>8</v>
      </c>
      <c r="E47" s="2">
        <f>VLOOKUP(B47,'Listado de precios'!$A$5:$C$184,3,0)</f>
        <v>880</v>
      </c>
      <c r="F47" s="2">
        <f t="shared" si="6"/>
        <v>7040</v>
      </c>
    </row>
    <row r="48" spans="1:6" x14ac:dyDescent="0.2">
      <c r="A48" s="2">
        <v>3.0399999999999991</v>
      </c>
      <c r="B48" s="2" t="s">
        <v>131</v>
      </c>
      <c r="C48" s="2" t="s">
        <v>1</v>
      </c>
      <c r="D48" s="2">
        <f>D47</f>
        <v>8</v>
      </c>
      <c r="E48" s="2">
        <f>VLOOKUP(B48,'Listado de precios'!$A$5:$C$184,3,0)</f>
        <v>2167</v>
      </c>
      <c r="F48" s="2">
        <f t="shared" si="6"/>
        <v>17336</v>
      </c>
    </row>
    <row r="49" spans="1:6" x14ac:dyDescent="0.2">
      <c r="A49" s="2">
        <v>3.0499999999999989</v>
      </c>
      <c r="B49" s="2" t="s">
        <v>74</v>
      </c>
      <c r="C49" s="2" t="s">
        <v>75</v>
      </c>
      <c r="D49" s="2">
        <v>1</v>
      </c>
      <c r="E49" s="2">
        <f>VLOOKUP(B49,'Listado de precios'!$A$5:$C$184,3,0)</f>
        <v>4200</v>
      </c>
      <c r="F49" s="2">
        <f t="shared" si="6"/>
        <v>4200</v>
      </c>
    </row>
    <row r="50" spans="1:6" x14ac:dyDescent="0.2">
      <c r="A50" s="2">
        <v>3.0599999999999987</v>
      </c>
      <c r="B50" s="2" t="s">
        <v>177</v>
      </c>
      <c r="C50" s="2" t="s">
        <v>2</v>
      </c>
      <c r="D50" s="2">
        <v>1</v>
      </c>
      <c r="E50" s="2">
        <f>VLOOKUP(B50,'Listado de precios'!$A$5:$C$184,3,0)</f>
        <v>1550</v>
      </c>
      <c r="F50" s="2">
        <f t="shared" si="6"/>
        <v>1550</v>
      </c>
    </row>
    <row r="51" spans="1:6" x14ac:dyDescent="0.2">
      <c r="A51" s="2">
        <v>3.0699999999999985</v>
      </c>
      <c r="B51" s="2" t="s">
        <v>63</v>
      </c>
      <c r="C51" s="2" t="s">
        <v>2</v>
      </c>
      <c r="D51" s="2">
        <v>1</v>
      </c>
      <c r="E51" s="2">
        <f>VLOOKUP(B51,'Listado de precios'!$A$5:$C$184,3,0)</f>
        <v>9630</v>
      </c>
      <c r="F51" s="2">
        <f t="shared" si="6"/>
        <v>9630</v>
      </c>
    </row>
    <row r="52" spans="1:6" x14ac:dyDescent="0.2">
      <c r="E52" s="2" t="s">
        <v>87</v>
      </c>
      <c r="F52" s="2">
        <f>SUM(F45:F51)</f>
        <v>40227.891000000003</v>
      </c>
    </row>
    <row r="54" spans="1:6" x14ac:dyDescent="0.2">
      <c r="A54" s="2" t="s">
        <v>10</v>
      </c>
      <c r="B54" s="2" t="s">
        <v>92</v>
      </c>
    </row>
    <row r="55" spans="1:6" x14ac:dyDescent="0.2">
      <c r="A55" s="2">
        <v>4</v>
      </c>
      <c r="B55" s="2" t="s">
        <v>15</v>
      </c>
    </row>
    <row r="56" spans="1:6" x14ac:dyDescent="0.2">
      <c r="A56" s="2">
        <f t="shared" ref="A56:A64" si="7">A55+0.01</f>
        <v>4.01</v>
      </c>
      <c r="B56" s="2" t="s">
        <v>32</v>
      </c>
      <c r="C56" s="2" t="s">
        <v>2</v>
      </c>
      <c r="D56" s="2">
        <v>1</v>
      </c>
      <c r="E56" s="2">
        <f>VLOOKUP(B56,'Listado de precios'!$A$5:$C$184,3,0)</f>
        <v>31887.542999999998</v>
      </c>
      <c r="F56" s="2">
        <f t="shared" ref="F56:F64" si="8">D56*E56</f>
        <v>31887.542999999998</v>
      </c>
    </row>
    <row r="57" spans="1:6" x14ac:dyDescent="0.2">
      <c r="A57" s="2">
        <f t="shared" si="7"/>
        <v>4.0199999999999996</v>
      </c>
      <c r="B57" s="2" t="s">
        <v>79</v>
      </c>
      <c r="C57" s="2" t="s">
        <v>1</v>
      </c>
      <c r="D57" s="2">
        <v>8.1</v>
      </c>
      <c r="E57" s="2">
        <f>VLOOKUP(B57,'Listado de precios'!$A$5:$C$184,3,0)</f>
        <v>4659</v>
      </c>
      <c r="F57" s="2">
        <f t="shared" si="8"/>
        <v>37737.9</v>
      </c>
    </row>
    <row r="58" spans="1:6" x14ac:dyDescent="0.2">
      <c r="A58" s="2">
        <f t="shared" si="7"/>
        <v>4.0299999999999994</v>
      </c>
      <c r="B58" s="2" t="s">
        <v>129</v>
      </c>
      <c r="C58" s="2" t="s">
        <v>1</v>
      </c>
      <c r="D58" s="2">
        <f>D57</f>
        <v>8.1</v>
      </c>
      <c r="E58" s="2">
        <f>VLOOKUP(B58,'Listado de precios'!$A$5:$C$184,3,0)</f>
        <v>2167</v>
      </c>
      <c r="F58" s="2">
        <f t="shared" si="8"/>
        <v>17552.7</v>
      </c>
    </row>
    <row r="59" spans="1:6" x14ac:dyDescent="0.2">
      <c r="A59" s="2">
        <f t="shared" si="7"/>
        <v>4.0399999999999991</v>
      </c>
      <c r="B59" s="2" t="s">
        <v>52</v>
      </c>
      <c r="C59" s="2" t="s">
        <v>2</v>
      </c>
      <c r="D59" s="2">
        <v>9</v>
      </c>
      <c r="E59" s="2">
        <f>VLOOKUP(B59,'Listado de precios'!$A$5:$C$184,3,0)</f>
        <v>165</v>
      </c>
      <c r="F59" s="2">
        <f t="shared" si="8"/>
        <v>1485</v>
      </c>
    </row>
    <row r="60" spans="1:6" x14ac:dyDescent="0.2">
      <c r="A60" s="2">
        <f t="shared" si="7"/>
        <v>4.0499999999999989</v>
      </c>
      <c r="B60" s="2" t="s">
        <v>0</v>
      </c>
      <c r="C60" s="2" t="s">
        <v>1</v>
      </c>
      <c r="D60" s="2">
        <v>2.9</v>
      </c>
      <c r="E60" s="2">
        <f>VLOOKUP(B60,'Listado de precios'!$A$5:$C$184,3,0)</f>
        <v>600</v>
      </c>
      <c r="F60" s="2">
        <f t="shared" si="8"/>
        <v>1740</v>
      </c>
    </row>
    <row r="61" spans="1:6" x14ac:dyDescent="0.2">
      <c r="A61" s="2">
        <f t="shared" si="7"/>
        <v>4.0599999999999987</v>
      </c>
      <c r="B61" s="2" t="s">
        <v>85</v>
      </c>
      <c r="C61" s="2" t="s">
        <v>2</v>
      </c>
      <c r="D61" s="2">
        <v>1</v>
      </c>
      <c r="E61" s="2">
        <f>VLOOKUP(B61,'Listado de precios'!$A$5:$C$184,3,0)</f>
        <v>2316.6666666666665</v>
      </c>
      <c r="F61" s="2">
        <f t="shared" si="8"/>
        <v>2316.6666666666665</v>
      </c>
    </row>
    <row r="62" spans="1:6" x14ac:dyDescent="0.2">
      <c r="A62" s="2">
        <f t="shared" si="7"/>
        <v>4.0699999999999985</v>
      </c>
      <c r="B62" s="2" t="s">
        <v>41</v>
      </c>
      <c r="C62" s="2" t="s">
        <v>2</v>
      </c>
      <c r="D62" s="2">
        <v>3</v>
      </c>
      <c r="E62" s="2">
        <f>VLOOKUP(B62,'Listado de precios'!$A$5:$C$184,3,0)</f>
        <v>1100</v>
      </c>
      <c r="F62" s="2">
        <f t="shared" si="8"/>
        <v>3300</v>
      </c>
    </row>
    <row r="63" spans="1:6" x14ac:dyDescent="0.2">
      <c r="A63" s="2">
        <f t="shared" si="7"/>
        <v>4.0799999999999983</v>
      </c>
      <c r="B63" s="2" t="s">
        <v>70</v>
      </c>
      <c r="C63" s="2" t="s">
        <v>2</v>
      </c>
      <c r="D63" s="2">
        <v>1</v>
      </c>
      <c r="E63" s="2">
        <f>VLOOKUP(B63,'Listado de precios'!$A$5:$C$184,3,0)</f>
        <v>9200</v>
      </c>
      <c r="F63" s="2">
        <f t="shared" si="8"/>
        <v>9200</v>
      </c>
    </row>
    <row r="64" spans="1:6" x14ac:dyDescent="0.2">
      <c r="A64" s="2">
        <f t="shared" si="7"/>
        <v>4.0899999999999981</v>
      </c>
      <c r="B64" s="2" t="s">
        <v>61</v>
      </c>
      <c r="C64" s="2" t="s">
        <v>2</v>
      </c>
      <c r="D64" s="2">
        <v>1</v>
      </c>
      <c r="E64" s="2">
        <f>VLOOKUP(B64,'Listado de precios'!$A$5:$C$184,3,0)</f>
        <v>19260</v>
      </c>
      <c r="F64" s="2">
        <f t="shared" si="8"/>
        <v>19260</v>
      </c>
    </row>
    <row r="65" spans="1:8" x14ac:dyDescent="0.2">
      <c r="E65" s="2" t="s">
        <v>87</v>
      </c>
      <c r="F65" s="2">
        <f>SUM(F56:F64)</f>
        <v>124479.80966666667</v>
      </c>
    </row>
    <row r="67" spans="1:8" x14ac:dyDescent="0.2">
      <c r="A67" s="2" t="s">
        <v>10</v>
      </c>
      <c r="B67" s="2" t="s">
        <v>94</v>
      </c>
    </row>
    <row r="68" spans="1:8" x14ac:dyDescent="0.2">
      <c r="A68" s="2">
        <v>6</v>
      </c>
      <c r="B68" s="2" t="s">
        <v>15</v>
      </c>
      <c r="H68" s="2" t="s">
        <v>227</v>
      </c>
    </row>
    <row r="69" spans="1:8" x14ac:dyDescent="0.2">
      <c r="A69" s="2">
        <f t="shared" ref="A69:A80" si="9">A68+0.01</f>
        <v>6.01</v>
      </c>
      <c r="B69" s="2" t="s">
        <v>49</v>
      </c>
      <c r="C69" s="2" t="s">
        <v>2</v>
      </c>
      <c r="D69" s="2">
        <v>1</v>
      </c>
      <c r="E69" s="2">
        <f>VLOOKUP(B69,'Listado de precios'!$A$5:$C$184,3,0)</f>
        <v>147889</v>
      </c>
      <c r="F69" s="2">
        <f t="shared" ref="F69:F80" si="10">D69*E69</f>
        <v>147889</v>
      </c>
    </row>
    <row r="70" spans="1:8" x14ac:dyDescent="0.2">
      <c r="A70" s="2">
        <f t="shared" si="9"/>
        <v>6.02</v>
      </c>
      <c r="B70" s="2" t="s">
        <v>77</v>
      </c>
      <c r="C70" s="2" t="s">
        <v>1</v>
      </c>
      <c r="D70" s="2">
        <v>20.5</v>
      </c>
      <c r="E70" s="2">
        <f>VLOOKUP(B70,'Listado de precios'!$A$5:$C$184,3,0)</f>
        <v>9946</v>
      </c>
      <c r="F70" s="2">
        <f t="shared" si="10"/>
        <v>203893</v>
      </c>
    </row>
    <row r="71" spans="1:8" x14ac:dyDescent="0.2">
      <c r="A71" s="2">
        <f t="shared" si="9"/>
        <v>6.0299999999999994</v>
      </c>
      <c r="B71" s="2" t="s">
        <v>127</v>
      </c>
      <c r="C71" s="2" t="s">
        <v>1</v>
      </c>
      <c r="D71" s="2">
        <f>D70</f>
        <v>20.5</v>
      </c>
      <c r="E71" s="2">
        <f>VLOOKUP(B71,'Listado de precios'!$A$5:$C$184,3,0)</f>
        <v>4333</v>
      </c>
      <c r="F71" s="2">
        <f t="shared" si="10"/>
        <v>88826.5</v>
      </c>
    </row>
    <row r="72" spans="1:8" x14ac:dyDescent="0.2">
      <c r="A72" s="2">
        <f t="shared" si="9"/>
        <v>6.0399999999999991</v>
      </c>
      <c r="B72" s="2" t="s">
        <v>50</v>
      </c>
      <c r="C72" s="2" t="s">
        <v>2</v>
      </c>
      <c r="D72" s="2">
        <v>21</v>
      </c>
      <c r="E72" s="2">
        <f>VLOOKUP(B72,'Listado de precios'!$A$5:$C$184,3,0)</f>
        <v>560</v>
      </c>
      <c r="F72" s="2">
        <f t="shared" si="10"/>
        <v>11760</v>
      </c>
    </row>
    <row r="73" spans="1:8" x14ac:dyDescent="0.2">
      <c r="A73" s="2">
        <f t="shared" si="9"/>
        <v>6.0499999999999989</v>
      </c>
      <c r="B73" s="2" t="s">
        <v>30</v>
      </c>
      <c r="C73" s="2" t="s">
        <v>2</v>
      </c>
      <c r="D73" s="2">
        <v>2</v>
      </c>
      <c r="E73" s="2">
        <f>VLOOKUP(B73,'Listado de precios'!$A$5:$C$184,3,0)</f>
        <v>86580</v>
      </c>
      <c r="F73" s="2">
        <f t="shared" si="10"/>
        <v>173160</v>
      </c>
    </row>
    <row r="74" spans="1:8" x14ac:dyDescent="0.2">
      <c r="A74" s="2">
        <f t="shared" si="9"/>
        <v>6.0599999999999987</v>
      </c>
      <c r="B74" s="2" t="s">
        <v>0</v>
      </c>
      <c r="C74" s="2" t="s">
        <v>1</v>
      </c>
      <c r="D74" s="2">
        <v>11</v>
      </c>
      <c r="E74" s="2">
        <f>VLOOKUP(B74,'Listado de precios'!$A$5:$C$184,3,0)</f>
        <v>600</v>
      </c>
      <c r="F74" s="2">
        <f t="shared" si="10"/>
        <v>6600</v>
      </c>
    </row>
    <row r="75" spans="1:8" x14ac:dyDescent="0.2">
      <c r="A75" s="2">
        <f t="shared" si="9"/>
        <v>6.0699999999999985</v>
      </c>
      <c r="B75" s="2" t="s">
        <v>54</v>
      </c>
      <c r="C75" s="2" t="s">
        <v>2</v>
      </c>
      <c r="D75" s="2">
        <f>D73</f>
        <v>2</v>
      </c>
      <c r="E75" s="2">
        <f>VLOOKUP(B75,'Listado de precios'!$A$5:$C$184,3,0)</f>
        <v>8560</v>
      </c>
      <c r="F75" s="2">
        <f t="shared" si="10"/>
        <v>17120</v>
      </c>
    </row>
    <row r="76" spans="1:8" x14ac:dyDescent="0.2">
      <c r="A76" s="2">
        <f t="shared" si="9"/>
        <v>6.0799999999999983</v>
      </c>
      <c r="B76" s="2" t="s">
        <v>149</v>
      </c>
      <c r="C76" s="2" t="s">
        <v>2</v>
      </c>
      <c r="D76" s="2">
        <v>1</v>
      </c>
      <c r="E76" s="2">
        <f>VLOOKUP(B76,'Listado de precios'!$A$5:$C$184,3,0)</f>
        <v>8560</v>
      </c>
      <c r="F76" s="2">
        <f t="shared" si="10"/>
        <v>8560</v>
      </c>
    </row>
    <row r="77" spans="1:8" x14ac:dyDescent="0.2">
      <c r="A77" s="2">
        <f t="shared" si="9"/>
        <v>6.0899999999999981</v>
      </c>
      <c r="B77" s="2" t="s">
        <v>27</v>
      </c>
      <c r="C77" s="2" t="s">
        <v>1</v>
      </c>
      <c r="D77" s="2">
        <v>64</v>
      </c>
      <c r="E77" s="2">
        <f>VLOOKUP(B77,'Listado de precios'!$A$5:$C$184,3,0)</f>
        <v>1076.0159999999998</v>
      </c>
      <c r="F77" s="2">
        <f t="shared" si="10"/>
        <v>68865.02399999999</v>
      </c>
    </row>
    <row r="78" spans="1:8" x14ac:dyDescent="0.2">
      <c r="A78" s="2">
        <f t="shared" si="9"/>
        <v>6.0999999999999979</v>
      </c>
      <c r="B78" s="2" t="s">
        <v>41</v>
      </c>
      <c r="C78" s="2" t="s">
        <v>2</v>
      </c>
      <c r="D78" s="2">
        <v>9</v>
      </c>
      <c r="E78" s="2">
        <f>VLOOKUP(B78,'Listado de precios'!$A$5:$C$184,3,0)</f>
        <v>1100</v>
      </c>
      <c r="F78" s="2">
        <f t="shared" si="10"/>
        <v>9900</v>
      </c>
    </row>
    <row r="79" spans="1:8" x14ac:dyDescent="0.2">
      <c r="A79" s="2">
        <f t="shared" si="9"/>
        <v>6.1099999999999977</v>
      </c>
      <c r="B79" s="2" t="s">
        <v>68</v>
      </c>
      <c r="C79" s="2" t="s">
        <v>2</v>
      </c>
      <c r="D79" s="2">
        <v>1</v>
      </c>
      <c r="E79" s="2">
        <f>VLOOKUP(B79,'Listado de precios'!$A$5:$C$184,3,0)</f>
        <v>18000</v>
      </c>
      <c r="F79" s="2">
        <f t="shared" si="10"/>
        <v>18000</v>
      </c>
    </row>
    <row r="80" spans="1:8" x14ac:dyDescent="0.2">
      <c r="A80" s="2">
        <f t="shared" si="9"/>
        <v>6.1199999999999974</v>
      </c>
      <c r="B80" s="2" t="s">
        <v>24</v>
      </c>
      <c r="C80" s="2" t="s">
        <v>1</v>
      </c>
      <c r="D80" s="2">
        <v>32</v>
      </c>
      <c r="E80" s="2">
        <f>VLOOKUP(B80,'Listado de precios'!$A$5:$C$184,3,0)</f>
        <v>1800</v>
      </c>
      <c r="F80" s="2">
        <f t="shared" si="10"/>
        <v>57600</v>
      </c>
    </row>
    <row r="81" spans="1:6" x14ac:dyDescent="0.2">
      <c r="E81" s="2" t="s">
        <v>87</v>
      </c>
      <c r="F81" s="2">
        <f>SUM(F69:F80)</f>
        <v>812173.52399999998</v>
      </c>
    </row>
    <row r="83" spans="1:6" x14ac:dyDescent="0.2">
      <c r="A83" s="2" t="s">
        <v>10</v>
      </c>
      <c r="B83" s="2" t="s">
        <v>95</v>
      </c>
    </row>
    <row r="84" spans="1:6" x14ac:dyDescent="0.2">
      <c r="A84" s="2">
        <v>7</v>
      </c>
      <c r="B84" s="2" t="s">
        <v>15</v>
      </c>
    </row>
    <row r="85" spans="1:6" x14ac:dyDescent="0.2">
      <c r="A85" s="2">
        <f t="shared" ref="A85:A102" si="11">A84+0.01</f>
        <v>7.01</v>
      </c>
      <c r="B85" s="2" t="s">
        <v>49</v>
      </c>
      <c r="C85" s="2" t="s">
        <v>2</v>
      </c>
      <c r="D85" s="2">
        <v>1</v>
      </c>
      <c r="E85" s="2">
        <f>VLOOKUP(B85,'Listado de precios'!$A$5:$C$184,3,0)</f>
        <v>147889</v>
      </c>
      <c r="F85" s="2">
        <f t="shared" ref="F85:F102" si="12">D85*E85</f>
        <v>147889</v>
      </c>
    </row>
    <row r="86" spans="1:6" x14ac:dyDescent="0.2">
      <c r="A86" s="2">
        <f t="shared" si="11"/>
        <v>7.02</v>
      </c>
      <c r="B86" s="2" t="s">
        <v>148</v>
      </c>
      <c r="C86" s="2" t="s">
        <v>2</v>
      </c>
      <c r="D86" s="2">
        <f>D85</f>
        <v>1</v>
      </c>
      <c r="E86" s="2">
        <f>VLOOKUP(B86,'Listado de precios'!$A$5:$C$184,3,0)</f>
        <v>510000</v>
      </c>
      <c r="F86" s="2">
        <f t="shared" si="12"/>
        <v>510000</v>
      </c>
    </row>
    <row r="87" spans="1:6" x14ac:dyDescent="0.2">
      <c r="A87" s="2">
        <f t="shared" si="11"/>
        <v>7.0299999999999994</v>
      </c>
      <c r="B87" s="2" t="s">
        <v>78</v>
      </c>
      <c r="C87" s="2" t="s">
        <v>1</v>
      </c>
      <c r="D87" s="2">
        <v>60.8</v>
      </c>
      <c r="E87" s="2">
        <f>VLOOKUP(B87,'Listado de precios'!$A$5:$C$184,3,0)</f>
        <v>14675</v>
      </c>
      <c r="F87" s="2">
        <f t="shared" si="12"/>
        <v>892240</v>
      </c>
    </row>
    <row r="88" spans="1:6" x14ac:dyDescent="0.2">
      <c r="A88" s="2">
        <f t="shared" si="11"/>
        <v>7.0399999999999991</v>
      </c>
      <c r="B88" s="2" t="s">
        <v>128</v>
      </c>
      <c r="C88" s="2" t="s">
        <v>1</v>
      </c>
      <c r="D88" s="2">
        <f>D87</f>
        <v>60.8</v>
      </c>
      <c r="E88" s="2">
        <f>VLOOKUP(B88,'Listado de precios'!$A$5:$C$184,3,0)</f>
        <v>6500</v>
      </c>
      <c r="F88" s="2">
        <f t="shared" si="12"/>
        <v>395200</v>
      </c>
    </row>
    <row r="89" spans="1:6" x14ac:dyDescent="0.2">
      <c r="A89" s="2">
        <f t="shared" si="11"/>
        <v>7.0499999999999989</v>
      </c>
      <c r="B89" s="2" t="s">
        <v>51</v>
      </c>
      <c r="C89" s="2" t="s">
        <v>2</v>
      </c>
      <c r="D89" s="2">
        <v>61</v>
      </c>
      <c r="E89" s="2">
        <f>VLOOKUP(B89,'Listado de precios'!$A$5:$C$184,3,0)</f>
        <v>910</v>
      </c>
      <c r="F89" s="2">
        <f t="shared" si="12"/>
        <v>55510</v>
      </c>
    </row>
    <row r="90" spans="1:6" x14ac:dyDescent="0.2">
      <c r="A90" s="2">
        <f t="shared" si="11"/>
        <v>7.0599999999999987</v>
      </c>
      <c r="B90" s="2" t="s">
        <v>0</v>
      </c>
      <c r="C90" s="2" t="s">
        <v>1</v>
      </c>
      <c r="D90" s="2">
        <v>19</v>
      </c>
      <c r="E90" s="2">
        <f>VLOOKUP(B90,'Listado de precios'!$A$5:$C$184,3,0)</f>
        <v>600</v>
      </c>
      <c r="F90" s="2">
        <f t="shared" si="12"/>
        <v>11400</v>
      </c>
    </row>
    <row r="91" spans="1:6" x14ac:dyDescent="0.2">
      <c r="A91" s="2">
        <f t="shared" si="11"/>
        <v>7.0699999999999985</v>
      </c>
      <c r="B91" s="2" t="s">
        <v>25</v>
      </c>
      <c r="C91" s="2" t="s">
        <v>1</v>
      </c>
      <c r="D91" s="2">
        <v>82</v>
      </c>
      <c r="E91" s="2">
        <f>VLOOKUP(B91,'Listado de precios'!$A$5:$C$184,3,0)</f>
        <v>16918</v>
      </c>
      <c r="F91" s="2">
        <f t="shared" si="12"/>
        <v>1387276</v>
      </c>
    </row>
    <row r="92" spans="1:6" x14ac:dyDescent="0.2">
      <c r="A92" s="2">
        <f t="shared" si="11"/>
        <v>7.0799999999999983</v>
      </c>
      <c r="B92" s="2" t="s">
        <v>21</v>
      </c>
      <c r="C92" s="2" t="s">
        <v>1</v>
      </c>
      <c r="D92" s="2">
        <v>72</v>
      </c>
      <c r="E92" s="2">
        <f>VLOOKUP(B92,'Listado de precios'!$A$5:$C$184,3,0)</f>
        <v>2736.42</v>
      </c>
      <c r="F92" s="2">
        <f t="shared" si="12"/>
        <v>197022.24</v>
      </c>
    </row>
    <row r="93" spans="1:6" x14ac:dyDescent="0.2">
      <c r="A93" s="2">
        <f t="shared" si="11"/>
        <v>7.0899999999999981</v>
      </c>
      <c r="B93" s="2" t="s">
        <v>40</v>
      </c>
      <c r="C93" s="2" t="s">
        <v>2</v>
      </c>
      <c r="D93" s="2">
        <v>1</v>
      </c>
      <c r="E93" s="2">
        <f>VLOOKUP(B93,'Listado de precios'!$A$5:$C$184,3,0)</f>
        <v>4765.2171000000008</v>
      </c>
      <c r="F93" s="2">
        <f t="shared" si="12"/>
        <v>4765.2171000000008</v>
      </c>
    </row>
    <row r="94" spans="1:6" x14ac:dyDescent="0.2">
      <c r="A94" s="2">
        <f t="shared" si="11"/>
        <v>7.0999999999999979</v>
      </c>
      <c r="B94" s="2" t="s">
        <v>22</v>
      </c>
      <c r="C94" s="2" t="s">
        <v>1</v>
      </c>
      <c r="D94" s="2">
        <v>32</v>
      </c>
      <c r="E94" s="2">
        <f>VLOOKUP(B94,'Listado de precios'!$A$5:$C$184,3,0)</f>
        <v>1076.0159999999998</v>
      </c>
      <c r="F94" s="2">
        <f t="shared" si="12"/>
        <v>34432.511999999995</v>
      </c>
    </row>
    <row r="95" spans="1:6" x14ac:dyDescent="0.2">
      <c r="A95" s="2">
        <f t="shared" si="11"/>
        <v>7.1099999999999977</v>
      </c>
      <c r="B95" s="2" t="s">
        <v>41</v>
      </c>
      <c r="C95" s="2" t="s">
        <v>2</v>
      </c>
      <c r="D95" s="2">
        <v>5</v>
      </c>
      <c r="E95" s="2">
        <f>VLOOKUP(B95,'Listado de precios'!$A$5:$C$184,3,0)</f>
        <v>1100</v>
      </c>
      <c r="F95" s="2">
        <f t="shared" si="12"/>
        <v>5500</v>
      </c>
    </row>
    <row r="96" spans="1:6" x14ac:dyDescent="0.2">
      <c r="A96" s="2">
        <f t="shared" si="11"/>
        <v>7.1199999999999974</v>
      </c>
      <c r="B96" s="2" t="s">
        <v>46</v>
      </c>
      <c r="C96" s="2" t="s">
        <v>2</v>
      </c>
      <c r="D96" s="2">
        <v>1</v>
      </c>
      <c r="E96" s="2">
        <f>VLOOKUP(B96,'Listado de precios'!$A$5:$C$184,3,0)</f>
        <v>22464.5949</v>
      </c>
      <c r="F96" s="2">
        <f t="shared" si="12"/>
        <v>22464.5949</v>
      </c>
    </row>
    <row r="97" spans="1:6" x14ac:dyDescent="0.2">
      <c r="A97" s="2">
        <f t="shared" si="11"/>
        <v>7.1299999999999972</v>
      </c>
      <c r="B97" s="2" t="s">
        <v>45</v>
      </c>
      <c r="C97" s="2" t="s">
        <v>2</v>
      </c>
      <c r="D97" s="2">
        <v>4</v>
      </c>
      <c r="E97" s="2">
        <f>VLOOKUP(B97,'Listado de precios'!$A$5:$C$184,3,0)</f>
        <v>8885.5175999999992</v>
      </c>
      <c r="F97" s="2">
        <f t="shared" si="12"/>
        <v>35542.070399999997</v>
      </c>
    </row>
    <row r="98" spans="1:6" x14ac:dyDescent="0.2">
      <c r="A98" s="2">
        <f t="shared" si="11"/>
        <v>7.139999999999997</v>
      </c>
      <c r="B98" s="2" t="s">
        <v>43</v>
      </c>
      <c r="C98" s="2" t="s">
        <v>2</v>
      </c>
      <c r="D98" s="2">
        <v>2</v>
      </c>
      <c r="E98" s="2">
        <f>VLOOKUP(B98,'Listado de precios'!$A$5:$C$184,3,0)</f>
        <v>7201.5686999999989</v>
      </c>
      <c r="F98" s="2">
        <f t="shared" si="12"/>
        <v>14403.137399999998</v>
      </c>
    </row>
    <row r="99" spans="1:6" x14ac:dyDescent="0.2">
      <c r="A99" s="2">
        <f t="shared" si="11"/>
        <v>7.1499999999999968</v>
      </c>
      <c r="B99" s="2" t="s">
        <v>184</v>
      </c>
      <c r="C99" s="2" t="s">
        <v>2</v>
      </c>
      <c r="D99" s="2">
        <v>2</v>
      </c>
      <c r="E99" s="2">
        <f>VLOOKUP(B99,'Listado de precios'!$A$5:$C$184,3,0)</f>
        <v>378210</v>
      </c>
      <c r="F99" s="2">
        <f t="shared" si="12"/>
        <v>756420</v>
      </c>
    </row>
    <row r="100" spans="1:6" x14ac:dyDescent="0.2">
      <c r="A100" s="2">
        <f t="shared" si="11"/>
        <v>7.1599999999999966</v>
      </c>
      <c r="B100" s="2" t="s">
        <v>183</v>
      </c>
      <c r="C100" s="2" t="s">
        <v>2</v>
      </c>
      <c r="D100" s="2">
        <f>D99</f>
        <v>2</v>
      </c>
      <c r="E100" s="2">
        <f>VLOOKUP(B100,'Listado de precios'!$A$5:$C$184,3,0)</f>
        <v>32000</v>
      </c>
      <c r="F100" s="2">
        <f t="shared" si="12"/>
        <v>64000</v>
      </c>
    </row>
    <row r="101" spans="1:6" x14ac:dyDescent="0.2">
      <c r="A101" s="2">
        <f t="shared" si="11"/>
        <v>7.1699999999999964</v>
      </c>
      <c r="B101" s="2" t="s">
        <v>154</v>
      </c>
      <c r="C101" s="2" t="s">
        <v>2</v>
      </c>
      <c r="D101" s="2">
        <v>1</v>
      </c>
      <c r="E101" s="2">
        <f>VLOOKUP(B101,'Listado de precios'!$A$5:$C$184,3,0)</f>
        <v>110000</v>
      </c>
      <c r="F101" s="2">
        <f t="shared" si="12"/>
        <v>110000</v>
      </c>
    </row>
    <row r="102" spans="1:6" x14ac:dyDescent="0.2">
      <c r="A102" s="2">
        <f t="shared" si="11"/>
        <v>7.1799999999999962</v>
      </c>
      <c r="B102" s="2" t="s">
        <v>155</v>
      </c>
      <c r="C102" s="2" t="s">
        <v>60</v>
      </c>
      <c r="D102" s="2">
        <v>2</v>
      </c>
      <c r="E102" s="2">
        <f>VLOOKUP(B102,'Listado de precios'!$A$5:$C$184,3,0)</f>
        <v>320000</v>
      </c>
      <c r="F102" s="2">
        <f t="shared" si="12"/>
        <v>640000</v>
      </c>
    </row>
    <row r="103" spans="1:6" x14ac:dyDescent="0.2">
      <c r="E103" s="2" t="s">
        <v>87</v>
      </c>
      <c r="F103" s="2">
        <f>SUM(F85:F102)</f>
        <v>5284064.7718000002</v>
      </c>
    </row>
    <row r="105" spans="1:6" x14ac:dyDescent="0.2">
      <c r="A105" s="2" t="s">
        <v>10</v>
      </c>
      <c r="B105" s="2" t="s">
        <v>97</v>
      </c>
    </row>
    <row r="106" spans="1:6" x14ac:dyDescent="0.2">
      <c r="A106" s="2">
        <v>8</v>
      </c>
      <c r="B106" s="2" t="s">
        <v>15</v>
      </c>
    </row>
    <row r="107" spans="1:6" x14ac:dyDescent="0.2">
      <c r="A107" s="2">
        <f t="shared" ref="A107:A129" si="13">A106+0.01</f>
        <v>8.01</v>
      </c>
      <c r="B107" s="2" t="s">
        <v>76</v>
      </c>
      <c r="C107" s="2" t="s">
        <v>2</v>
      </c>
      <c r="D107" s="2">
        <v>1</v>
      </c>
      <c r="E107" s="2">
        <f>VLOOKUP(B107,'Listado de precios'!$A$5:$C$184,3,0)</f>
        <v>522095.81640000001</v>
      </c>
      <c r="F107" s="2">
        <f t="shared" ref="F107:F125" si="14">E107*D107</f>
        <v>522095.81640000001</v>
      </c>
    </row>
    <row r="108" spans="1:6" x14ac:dyDescent="0.2">
      <c r="A108" s="2">
        <f t="shared" si="13"/>
        <v>8.02</v>
      </c>
      <c r="B108" s="2" t="s">
        <v>17</v>
      </c>
      <c r="C108" s="2" t="s">
        <v>2</v>
      </c>
      <c r="D108" s="2">
        <v>1</v>
      </c>
      <c r="E108" s="2">
        <f>VLOOKUP(B108,'Listado de precios'!$A$5:$C$184,3,0)</f>
        <v>180000</v>
      </c>
      <c r="F108" s="2">
        <f t="shared" si="14"/>
        <v>180000</v>
      </c>
    </row>
    <row r="109" spans="1:6" x14ac:dyDescent="0.2">
      <c r="A109" s="2">
        <f t="shared" si="13"/>
        <v>8.0299999999999994</v>
      </c>
      <c r="B109" s="2" t="s">
        <v>14</v>
      </c>
      <c r="C109" s="2" t="s">
        <v>2</v>
      </c>
      <c r="D109" s="2">
        <v>1</v>
      </c>
      <c r="E109" s="2">
        <f>VLOOKUP(B109,'Listado de precios'!$A$5:$C$184,3,0)</f>
        <v>65244.062700000002</v>
      </c>
      <c r="F109" s="2">
        <f t="shared" si="14"/>
        <v>65244.062700000002</v>
      </c>
    </row>
    <row r="110" spans="1:6" x14ac:dyDescent="0.2">
      <c r="A110" s="2">
        <f t="shared" si="13"/>
        <v>8.0399999999999991</v>
      </c>
      <c r="B110" s="2" t="s">
        <v>66</v>
      </c>
      <c r="C110" s="2" t="s">
        <v>2</v>
      </c>
      <c r="D110" s="2">
        <v>2</v>
      </c>
      <c r="E110" s="2">
        <f>VLOOKUP(B110,'Listado de precios'!$A$5:$C$184,3,0)</f>
        <v>193474.98</v>
      </c>
      <c r="F110" s="2">
        <f t="shared" si="14"/>
        <v>386949.96</v>
      </c>
    </row>
    <row r="111" spans="1:6" x14ac:dyDescent="0.2">
      <c r="A111" s="2">
        <f t="shared" si="13"/>
        <v>8.0499999999999989</v>
      </c>
      <c r="B111" s="2" t="s">
        <v>23</v>
      </c>
      <c r="C111" s="2" t="s">
        <v>1</v>
      </c>
      <c r="D111" s="2">
        <v>10</v>
      </c>
      <c r="E111" s="2">
        <f>VLOOKUP(B111,'Listado de precios'!$A$5:$C$184,3,0)</f>
        <v>4126</v>
      </c>
      <c r="F111" s="2">
        <f t="shared" si="14"/>
        <v>41260</v>
      </c>
    </row>
    <row r="112" spans="1:6" x14ac:dyDescent="0.2">
      <c r="A112" s="2">
        <f t="shared" si="13"/>
        <v>8.0599999999999987</v>
      </c>
      <c r="B112" s="2" t="s">
        <v>81</v>
      </c>
      <c r="C112" s="2" t="s">
        <v>1</v>
      </c>
      <c r="D112" s="2">
        <v>2</v>
      </c>
      <c r="E112" s="2">
        <f>VLOOKUP(B112,'Listado de precios'!$A$5:$C$184,3,0)</f>
        <v>20711</v>
      </c>
      <c r="F112" s="2">
        <f t="shared" si="14"/>
        <v>41422</v>
      </c>
    </row>
    <row r="113" spans="1:6" x14ac:dyDescent="0.2">
      <c r="A113" s="2">
        <f t="shared" si="13"/>
        <v>8.0699999999999985</v>
      </c>
      <c r="B113" s="2" t="s">
        <v>65</v>
      </c>
      <c r="C113" s="2" t="s">
        <v>2</v>
      </c>
      <c r="D113" s="2">
        <v>2</v>
      </c>
      <c r="E113" s="2">
        <f>VLOOKUP(B113,'Listado de precios'!$A$5:$C$184,3,0)</f>
        <v>383500</v>
      </c>
      <c r="F113" s="2">
        <f t="shared" si="14"/>
        <v>767000</v>
      </c>
    </row>
    <row r="114" spans="1:6" x14ac:dyDescent="0.2">
      <c r="A114" s="2">
        <f t="shared" si="13"/>
        <v>8.0799999999999983</v>
      </c>
      <c r="B114" s="2" t="s">
        <v>153</v>
      </c>
      <c r="C114" s="2" t="s">
        <v>2</v>
      </c>
      <c r="D114" s="2">
        <v>1</v>
      </c>
      <c r="E114" s="2">
        <f>VLOOKUP(B114,'Listado de precios'!$A$5:$C$184,3,0)</f>
        <v>54900</v>
      </c>
      <c r="F114" s="2">
        <f t="shared" si="14"/>
        <v>54900</v>
      </c>
    </row>
    <row r="115" spans="1:6" x14ac:dyDescent="0.2">
      <c r="A115" s="2">
        <f t="shared" si="13"/>
        <v>8.0899999999999981</v>
      </c>
      <c r="B115" s="2" t="s">
        <v>72</v>
      </c>
      <c r="C115" s="2" t="s">
        <v>2</v>
      </c>
      <c r="D115" s="2">
        <v>1</v>
      </c>
      <c r="E115" s="2">
        <f>VLOOKUP(B115,'Listado de precios'!$A$5:$C$184,3,0)</f>
        <v>229984.4253</v>
      </c>
      <c r="F115" s="2">
        <f t="shared" si="14"/>
        <v>229984.4253</v>
      </c>
    </row>
    <row r="116" spans="1:6" x14ac:dyDescent="0.2">
      <c r="A116" s="2">
        <f t="shared" si="13"/>
        <v>8.0999999999999979</v>
      </c>
      <c r="B116" s="2" t="s">
        <v>67</v>
      </c>
      <c r="C116" s="2" t="s">
        <v>2</v>
      </c>
      <c r="D116" s="2">
        <v>12</v>
      </c>
      <c r="E116" s="2">
        <f>VLOOKUP(B116,'Listado de precios'!$A$5:$C$184,3,0)</f>
        <v>6055.0502999999999</v>
      </c>
      <c r="F116" s="2">
        <f t="shared" si="14"/>
        <v>72660.603600000002</v>
      </c>
    </row>
    <row r="117" spans="1:6" x14ac:dyDescent="0.2">
      <c r="A117" s="2">
        <f t="shared" si="13"/>
        <v>8.1099999999999977</v>
      </c>
      <c r="B117" s="2" t="s">
        <v>36</v>
      </c>
      <c r="C117" s="2" t="s">
        <v>2</v>
      </c>
      <c r="D117" s="2">
        <v>1</v>
      </c>
      <c r="E117" s="2">
        <f>VLOOKUP(B117,'Listado de precios'!$A$5:$C$184,3,0)</f>
        <v>2400.5229000000004</v>
      </c>
      <c r="F117" s="2">
        <f t="shared" si="14"/>
        <v>2400.5229000000004</v>
      </c>
    </row>
    <row r="118" spans="1:6" x14ac:dyDescent="0.2">
      <c r="A118" s="2">
        <f t="shared" si="13"/>
        <v>8.1199999999999974</v>
      </c>
      <c r="B118" s="2" t="s">
        <v>47</v>
      </c>
      <c r="C118" s="2" t="s">
        <v>2</v>
      </c>
      <c r="D118" s="2">
        <v>1</v>
      </c>
      <c r="E118" s="2">
        <f>VLOOKUP(B118,'Listado de precios'!$A$5:$C$184,3,0)</f>
        <v>635242.85100000002</v>
      </c>
      <c r="F118" s="2">
        <f t="shared" si="14"/>
        <v>635242.85100000002</v>
      </c>
    </row>
    <row r="119" spans="1:6" x14ac:dyDescent="0.2">
      <c r="A119" s="2">
        <f t="shared" si="13"/>
        <v>8.1299999999999972</v>
      </c>
      <c r="B119" s="2" t="s">
        <v>7</v>
      </c>
      <c r="C119" s="2" t="s">
        <v>2</v>
      </c>
      <c r="D119" s="2">
        <v>6</v>
      </c>
      <c r="E119" s="2">
        <f>VLOOKUP(B119,'Listado de precios'!$A$5:$C$184,3,0)</f>
        <v>245820.7107</v>
      </c>
      <c r="F119" s="2">
        <f t="shared" si="14"/>
        <v>1474924.2642000001</v>
      </c>
    </row>
    <row r="120" spans="1:6" x14ac:dyDescent="0.2">
      <c r="A120" s="2">
        <f t="shared" si="13"/>
        <v>8.139999999999997</v>
      </c>
      <c r="B120" s="2" t="s">
        <v>13</v>
      </c>
      <c r="C120" s="2" t="s">
        <v>2</v>
      </c>
      <c r="D120" s="2">
        <v>1</v>
      </c>
      <c r="E120" s="2">
        <f>VLOOKUP(B120,'Listado de precios'!$A$5:$C$184,3,0)</f>
        <v>198455.16930000004</v>
      </c>
      <c r="F120" s="2">
        <f t="shared" si="14"/>
        <v>198455.16930000004</v>
      </c>
    </row>
    <row r="121" spans="1:6" x14ac:dyDescent="0.2">
      <c r="A121" s="2">
        <f t="shared" si="13"/>
        <v>8.1499999999999968</v>
      </c>
      <c r="B121" s="2" t="s">
        <v>45</v>
      </c>
      <c r="C121" s="2" t="s">
        <v>2</v>
      </c>
      <c r="D121" s="2">
        <v>2</v>
      </c>
      <c r="E121" s="2">
        <f>VLOOKUP(B121,'Listado de precios'!$A$5:$C$184,3,0)</f>
        <v>8885.5175999999992</v>
      </c>
      <c r="F121" s="2">
        <f t="shared" si="14"/>
        <v>17771.035199999998</v>
      </c>
    </row>
    <row r="122" spans="1:6" x14ac:dyDescent="0.2">
      <c r="A122" s="2">
        <f t="shared" si="13"/>
        <v>8.1599999999999966</v>
      </c>
      <c r="B122" s="2" t="s">
        <v>46</v>
      </c>
      <c r="C122" s="2" t="s">
        <v>2</v>
      </c>
      <c r="D122" s="2">
        <v>1</v>
      </c>
      <c r="E122" s="2">
        <f>VLOOKUP(B122,'Listado de precios'!$A$5:$C$184,3,0)</f>
        <v>22464.5949</v>
      </c>
      <c r="F122" s="2">
        <f t="shared" si="14"/>
        <v>22464.5949</v>
      </c>
    </row>
    <row r="123" spans="1:6" x14ac:dyDescent="0.2">
      <c r="A123" s="2">
        <f t="shared" si="13"/>
        <v>8.1699999999999964</v>
      </c>
      <c r="B123" s="2" t="s">
        <v>40</v>
      </c>
      <c r="C123" s="2" t="s">
        <v>2</v>
      </c>
      <c r="D123" s="2">
        <v>12</v>
      </c>
      <c r="E123" s="2">
        <f>VLOOKUP(B123,'Listado de precios'!$A$5:$C$184,3,0)</f>
        <v>4765.2171000000008</v>
      </c>
      <c r="F123" s="2">
        <f t="shared" si="14"/>
        <v>57182.605200000005</v>
      </c>
    </row>
    <row r="124" spans="1:6" x14ac:dyDescent="0.2">
      <c r="A124" s="2">
        <f t="shared" si="13"/>
        <v>8.1799999999999962</v>
      </c>
      <c r="B124" s="2" t="s">
        <v>73</v>
      </c>
      <c r="C124" s="2" t="s">
        <v>2</v>
      </c>
      <c r="D124" s="2">
        <v>12</v>
      </c>
      <c r="E124" s="2">
        <f>VLOOKUP(B124,'Listado de precios'!$A$5:$C$184,3,0)</f>
        <v>11996</v>
      </c>
      <c r="F124" s="2">
        <f t="shared" si="14"/>
        <v>143952</v>
      </c>
    </row>
    <row r="125" spans="1:6" x14ac:dyDescent="0.2">
      <c r="A125" s="2">
        <f t="shared" si="13"/>
        <v>8.1899999999999959</v>
      </c>
      <c r="B125" s="2" t="s">
        <v>20</v>
      </c>
      <c r="C125" s="2" t="s">
        <v>1</v>
      </c>
      <c r="D125" s="2">
        <v>8</v>
      </c>
      <c r="E125" s="2">
        <f>VLOOKUP(B125,'Listado de precios'!$A$5:$C$184,3,0)</f>
        <v>69389</v>
      </c>
      <c r="F125" s="2">
        <f t="shared" si="14"/>
        <v>555112</v>
      </c>
    </row>
    <row r="126" spans="1:6" x14ac:dyDescent="0.2">
      <c r="A126" s="2">
        <f t="shared" si="13"/>
        <v>8.1999999999999957</v>
      </c>
      <c r="B126" s="2" t="s">
        <v>68</v>
      </c>
      <c r="C126" s="2" t="s">
        <v>2</v>
      </c>
      <c r="D126" s="2">
        <v>61</v>
      </c>
      <c r="E126" s="2">
        <f>VLOOKUP(B126,'Listado de precios'!$A$5:$C$184,3,0)</f>
        <v>18000</v>
      </c>
      <c r="F126" s="2">
        <f>D126*E126</f>
        <v>1098000</v>
      </c>
    </row>
    <row r="127" spans="1:6" x14ac:dyDescent="0.2">
      <c r="A127" s="2">
        <f t="shared" si="13"/>
        <v>8.2099999999999955</v>
      </c>
      <c r="B127" s="2" t="s">
        <v>153</v>
      </c>
      <c r="C127" s="2" t="s">
        <v>2</v>
      </c>
      <c r="D127" s="2">
        <v>1</v>
      </c>
      <c r="E127" s="2">
        <f>VLOOKUP(B127,'Listado de precios'!$A$5:$C$184,3,0)</f>
        <v>54900</v>
      </c>
      <c r="F127" s="2">
        <f>E127*D127</f>
        <v>54900</v>
      </c>
    </row>
    <row r="128" spans="1:6" x14ac:dyDescent="0.2">
      <c r="A128" s="2">
        <f t="shared" si="13"/>
        <v>8.2199999999999953</v>
      </c>
      <c r="B128" s="2" t="s">
        <v>163</v>
      </c>
      <c r="C128" s="2" t="s">
        <v>2</v>
      </c>
      <c r="D128" s="2">
        <v>1</v>
      </c>
      <c r="E128" s="2">
        <f>VLOOKUP(B128,'Listado de precios'!$A$5:$C$184,3,0)</f>
        <v>250500</v>
      </c>
      <c r="F128" s="2">
        <f>E128*D128</f>
        <v>250500</v>
      </c>
    </row>
    <row r="129" spans="1:6" x14ac:dyDescent="0.2">
      <c r="A129" s="2">
        <f t="shared" si="13"/>
        <v>8.2299999999999951</v>
      </c>
      <c r="B129" s="2" t="s">
        <v>164</v>
      </c>
      <c r="C129" s="2" t="s">
        <v>2</v>
      </c>
      <c r="D129" s="2">
        <v>1</v>
      </c>
      <c r="E129" s="2">
        <f>VLOOKUP(B129,'Listado de precios'!$A$5:$C$184,3,0)</f>
        <v>30657</v>
      </c>
      <c r="F129" s="2">
        <f>E129*D129</f>
        <v>30657</v>
      </c>
    </row>
    <row r="130" spans="1:6" x14ac:dyDescent="0.2">
      <c r="E130" s="2" t="s">
        <v>87</v>
      </c>
      <c r="F130" s="2">
        <f>SUM(F107:F129)</f>
        <v>6903078.9106999999</v>
      </c>
    </row>
    <row r="132" spans="1:6" x14ac:dyDescent="0.2">
      <c r="A132" s="2" t="s">
        <v>10</v>
      </c>
      <c r="B132" s="2" t="s">
        <v>210</v>
      </c>
    </row>
    <row r="133" spans="1:6" x14ac:dyDescent="0.2">
      <c r="A133" s="2">
        <v>9</v>
      </c>
      <c r="B133" s="2" t="s">
        <v>15</v>
      </c>
    </row>
    <row r="134" spans="1:6" x14ac:dyDescent="0.2">
      <c r="A134" s="2">
        <f t="shared" ref="A134:A143" si="15">A133+0.01</f>
        <v>9.01</v>
      </c>
      <c r="B134" s="2" t="s">
        <v>84</v>
      </c>
      <c r="C134" s="2" t="s">
        <v>1</v>
      </c>
      <c r="D134" s="2">
        <v>1102</v>
      </c>
      <c r="E134" s="2">
        <f>VLOOKUP(B134,'Listado de precios'!$A$5:$C$184,3,0)</f>
        <v>16830</v>
      </c>
      <c r="F134" s="2">
        <f t="shared" ref="F134:F143" si="16">D134*E134</f>
        <v>18546660</v>
      </c>
    </row>
    <row r="135" spans="1:6" x14ac:dyDescent="0.2">
      <c r="A135" s="2">
        <f t="shared" si="15"/>
        <v>9.02</v>
      </c>
      <c r="B135" s="2" t="s">
        <v>133</v>
      </c>
      <c r="C135" s="2" t="s">
        <v>1</v>
      </c>
      <c r="D135" s="2">
        <f>D134</f>
        <v>1102</v>
      </c>
      <c r="E135" s="2">
        <f>VLOOKUP(B135,'Listado de precios'!$A$5:$C$184,3,0)</f>
        <v>6500</v>
      </c>
      <c r="F135" s="2">
        <f t="shared" si="16"/>
        <v>7163000</v>
      </c>
    </row>
    <row r="136" spans="1:6" x14ac:dyDescent="0.2">
      <c r="A136" s="2">
        <f t="shared" si="15"/>
        <v>9.0299999999999994</v>
      </c>
      <c r="B136" s="2" t="s">
        <v>152</v>
      </c>
      <c r="C136" s="2" t="s">
        <v>1</v>
      </c>
      <c r="D136" s="2">
        <v>8</v>
      </c>
      <c r="E136" s="2">
        <f>VLOOKUP(B136,'Listado de precios'!$A$5:$C$184,3,0)</f>
        <v>3153.3</v>
      </c>
      <c r="F136" s="2">
        <f t="shared" si="16"/>
        <v>25226.400000000001</v>
      </c>
    </row>
    <row r="137" spans="1:6" x14ac:dyDescent="0.2">
      <c r="A137" s="2">
        <f t="shared" si="15"/>
        <v>9.0399999999999991</v>
      </c>
      <c r="B137" s="2" t="s">
        <v>132</v>
      </c>
      <c r="C137" s="2" t="s">
        <v>1</v>
      </c>
      <c r="D137" s="2">
        <f>D136</f>
        <v>8</v>
      </c>
      <c r="E137" s="2">
        <f>VLOOKUP(B137,'Listado de precios'!$A$5:$C$184,3,0)</f>
        <v>2889</v>
      </c>
      <c r="F137" s="2">
        <f t="shared" si="16"/>
        <v>23112</v>
      </c>
    </row>
    <row r="138" spans="1:6" x14ac:dyDescent="0.2">
      <c r="A138" s="2">
        <f t="shared" si="15"/>
        <v>9.0499999999999989</v>
      </c>
      <c r="B138" s="2" t="s">
        <v>184</v>
      </c>
      <c r="C138" s="2" t="s">
        <v>2</v>
      </c>
      <c r="D138" s="2">
        <v>7</v>
      </c>
      <c r="E138" s="2">
        <f>VLOOKUP(B138,'Listado de precios'!$A$5:$C$184,3,0)</f>
        <v>378210</v>
      </c>
      <c r="F138" s="2">
        <f t="shared" si="16"/>
        <v>2647470</v>
      </c>
    </row>
    <row r="139" spans="1:6" x14ac:dyDescent="0.2">
      <c r="A139" s="2">
        <f t="shared" si="15"/>
        <v>9.0599999999999987</v>
      </c>
      <c r="B139" s="2" t="s">
        <v>183</v>
      </c>
      <c r="C139" s="2" t="s">
        <v>2</v>
      </c>
      <c r="D139" s="2">
        <f>D138</f>
        <v>7</v>
      </c>
      <c r="E139" s="2">
        <f>VLOOKUP(B139,'Listado de precios'!$A$5:$C$184,3,0)</f>
        <v>32000</v>
      </c>
      <c r="F139" s="2">
        <f t="shared" si="16"/>
        <v>224000</v>
      </c>
    </row>
    <row r="140" spans="1:6" x14ac:dyDescent="0.2">
      <c r="A140" s="2">
        <f t="shared" si="15"/>
        <v>9.0699999999999985</v>
      </c>
      <c r="B140" s="2" t="s">
        <v>35</v>
      </c>
      <c r="C140" s="2" t="s">
        <v>2</v>
      </c>
      <c r="D140" s="2">
        <v>1</v>
      </c>
      <c r="E140" s="2">
        <f>VLOOKUP(B140,'Listado de precios'!$A$5:$C$184,3,0)</f>
        <v>378210</v>
      </c>
      <c r="F140" s="2">
        <f t="shared" si="16"/>
        <v>378210</v>
      </c>
    </row>
    <row r="141" spans="1:6" x14ac:dyDescent="0.2">
      <c r="A141" s="2">
        <f t="shared" si="15"/>
        <v>9.0799999999999983</v>
      </c>
      <c r="B141" s="2" t="s">
        <v>58</v>
      </c>
      <c r="C141" s="2" t="s">
        <v>2</v>
      </c>
      <c r="D141" s="2">
        <f>D140</f>
        <v>1</v>
      </c>
      <c r="E141" s="2">
        <f>VLOOKUP(B141,'Listado de precios'!$A$5:$C$184,3,0)</f>
        <v>40881</v>
      </c>
      <c r="F141" s="2">
        <f t="shared" si="16"/>
        <v>40881</v>
      </c>
    </row>
    <row r="142" spans="1:6" x14ac:dyDescent="0.2">
      <c r="A142" s="2">
        <f t="shared" si="15"/>
        <v>9.0899999999999981</v>
      </c>
      <c r="B142" s="2" t="s">
        <v>37</v>
      </c>
      <c r="C142" s="2" t="s">
        <v>38</v>
      </c>
      <c r="D142" s="2">
        <f>0.00339*100</f>
        <v>0.33899999999999997</v>
      </c>
      <c r="E142" s="2">
        <f>VLOOKUP(B142,'Listado de precios'!$A$5:$C$184,3,0)</f>
        <v>56900</v>
      </c>
      <c r="F142" s="2">
        <f t="shared" si="16"/>
        <v>19289.099999999999</v>
      </c>
    </row>
    <row r="143" spans="1:6" x14ac:dyDescent="0.2">
      <c r="A143" s="2">
        <f t="shared" si="15"/>
        <v>9.0999999999999979</v>
      </c>
      <c r="B143" s="2" t="s">
        <v>53</v>
      </c>
      <c r="C143" s="2" t="s">
        <v>2</v>
      </c>
      <c r="D143" s="2">
        <f>0.01*100</f>
        <v>1</v>
      </c>
      <c r="E143" s="2">
        <f>VLOOKUP(B143,'Listado de precios'!$A$5:$C$184,3,0)</f>
        <v>27900</v>
      </c>
      <c r="F143" s="2">
        <f t="shared" si="16"/>
        <v>27900</v>
      </c>
    </row>
    <row r="144" spans="1:6" x14ac:dyDescent="0.2">
      <c r="E144" s="2" t="s">
        <v>87</v>
      </c>
      <c r="F144" s="2">
        <f>SUM(F134:F143)</f>
        <v>29095748.5</v>
      </c>
    </row>
    <row r="146" spans="1:6" x14ac:dyDescent="0.2">
      <c r="A146" s="2" t="s">
        <v>10</v>
      </c>
      <c r="B146" s="2" t="s">
        <v>209</v>
      </c>
    </row>
    <row r="147" spans="1:6" x14ac:dyDescent="0.2">
      <c r="A147" s="2">
        <v>10</v>
      </c>
      <c r="B147" s="2" t="s">
        <v>15</v>
      </c>
    </row>
    <row r="148" spans="1:6" x14ac:dyDescent="0.2">
      <c r="A148" s="2">
        <f t="shared" ref="A148:A163" si="17">A147+0.01</f>
        <v>10.01</v>
      </c>
      <c r="B148" s="2" t="s">
        <v>150</v>
      </c>
      <c r="C148" s="2" t="s">
        <v>1</v>
      </c>
      <c r="D148" s="2">
        <v>6</v>
      </c>
      <c r="E148" s="2">
        <f>VLOOKUP(B148,'Listado de precios'!$A$5:$C$184,3,0)</f>
        <v>880</v>
      </c>
      <c r="F148" s="2">
        <f t="shared" ref="F148:F163" si="18">D148*E148</f>
        <v>5280</v>
      </c>
    </row>
    <row r="149" spans="1:6" x14ac:dyDescent="0.2">
      <c r="A149" s="2">
        <f t="shared" si="17"/>
        <v>10.02</v>
      </c>
      <c r="B149" s="2" t="s">
        <v>131</v>
      </c>
      <c r="C149" s="2" t="s">
        <v>1</v>
      </c>
      <c r="D149" s="2">
        <f>D148</f>
        <v>6</v>
      </c>
      <c r="E149" s="2">
        <f>VLOOKUP(B149,'Listado de precios'!$A$5:$C$184,3,0)</f>
        <v>2167</v>
      </c>
      <c r="F149" s="2">
        <f t="shared" si="18"/>
        <v>13002</v>
      </c>
    </row>
    <row r="150" spans="1:6" x14ac:dyDescent="0.2">
      <c r="A150" s="2">
        <f t="shared" si="17"/>
        <v>10.029999999999999</v>
      </c>
      <c r="B150" s="2" t="s">
        <v>32</v>
      </c>
      <c r="C150" s="2" t="s">
        <v>2</v>
      </c>
      <c r="D150" s="2">
        <v>1</v>
      </c>
      <c r="E150" s="2">
        <f>VLOOKUP(B150,'Listado de precios'!$A$5:$C$184,3,0)</f>
        <v>31887.542999999998</v>
      </c>
      <c r="F150" s="2">
        <f t="shared" si="18"/>
        <v>31887.542999999998</v>
      </c>
    </row>
    <row r="151" spans="1:6" x14ac:dyDescent="0.2">
      <c r="A151" s="2">
        <f t="shared" si="17"/>
        <v>10.039999999999999</v>
      </c>
      <c r="B151" s="2" t="s">
        <v>61</v>
      </c>
      <c r="C151" s="2" t="s">
        <v>2</v>
      </c>
      <c r="D151" s="2">
        <v>1</v>
      </c>
      <c r="E151" s="2">
        <f>VLOOKUP(B151,'Listado de precios'!$A$5:$C$184,3,0)</f>
        <v>19260</v>
      </c>
      <c r="F151" s="2">
        <f t="shared" si="18"/>
        <v>19260</v>
      </c>
    </row>
    <row r="152" spans="1:6" x14ac:dyDescent="0.2">
      <c r="A152" s="2">
        <f t="shared" si="17"/>
        <v>10.049999999999999</v>
      </c>
      <c r="B152" s="2" t="s">
        <v>24</v>
      </c>
      <c r="C152" s="2" t="s">
        <v>1</v>
      </c>
      <c r="D152" s="2">
        <v>43</v>
      </c>
      <c r="E152" s="2">
        <f>VLOOKUP(B152,'Listado de precios'!$A$5:$C$184,3,0)</f>
        <v>1800</v>
      </c>
      <c r="F152" s="2">
        <f t="shared" si="18"/>
        <v>77400</v>
      </c>
    </row>
    <row r="153" spans="1:6" x14ac:dyDescent="0.2">
      <c r="A153" s="2">
        <f t="shared" si="17"/>
        <v>10.059999999999999</v>
      </c>
      <c r="B153" s="2" t="s">
        <v>166</v>
      </c>
      <c r="C153" s="2" t="s">
        <v>2</v>
      </c>
      <c r="D153" s="2">
        <f>D152</f>
        <v>43</v>
      </c>
      <c r="E153" s="2">
        <f>VLOOKUP(B153,'Listado de precios'!$A$5:$C$184,3,0)</f>
        <v>800</v>
      </c>
      <c r="F153" s="2">
        <f t="shared" si="18"/>
        <v>34400</v>
      </c>
    </row>
    <row r="154" spans="1:6" x14ac:dyDescent="0.2">
      <c r="A154" s="2">
        <f t="shared" si="17"/>
        <v>10.069999999999999</v>
      </c>
      <c r="B154" s="2" t="s">
        <v>70</v>
      </c>
      <c r="C154" s="2" t="s">
        <v>2</v>
      </c>
      <c r="D154" s="2">
        <v>1</v>
      </c>
      <c r="E154" s="2">
        <f>VLOOKUP(B154,'Listado de precios'!$A$5:$C$184,3,0)</f>
        <v>9200</v>
      </c>
      <c r="F154" s="2">
        <f t="shared" si="18"/>
        <v>9200</v>
      </c>
    </row>
    <row r="155" spans="1:6" x14ac:dyDescent="0.2">
      <c r="A155" s="2">
        <f t="shared" si="17"/>
        <v>10.079999999999998</v>
      </c>
      <c r="B155" s="2" t="s">
        <v>156</v>
      </c>
      <c r="C155" s="2" t="s">
        <v>2</v>
      </c>
      <c r="D155" s="2">
        <v>1</v>
      </c>
      <c r="E155" s="2">
        <f>VLOOKUP(B155,'Listado de precios'!$A$5:$C$184,3,0)</f>
        <v>40165.08</v>
      </c>
      <c r="F155" s="2">
        <f t="shared" si="18"/>
        <v>40165.08</v>
      </c>
    </row>
    <row r="156" spans="1:6" x14ac:dyDescent="0.2">
      <c r="A156" s="2">
        <f t="shared" si="17"/>
        <v>10.089999999999998</v>
      </c>
      <c r="B156" s="2" t="s">
        <v>86</v>
      </c>
      <c r="C156" s="2" t="s">
        <v>1</v>
      </c>
      <c r="D156" s="2">
        <v>34</v>
      </c>
      <c r="E156" s="2">
        <f>VLOOKUP(B156,'Listado de precios'!$A$5:$C$184,3,0)</f>
        <v>1076.0159999999998</v>
      </c>
      <c r="F156" s="2">
        <f t="shared" si="18"/>
        <v>36584.543999999994</v>
      </c>
    </row>
    <row r="157" spans="1:6" x14ac:dyDescent="0.2">
      <c r="A157" s="2">
        <f t="shared" si="17"/>
        <v>10.099999999999998</v>
      </c>
      <c r="B157" s="2" t="s">
        <v>85</v>
      </c>
      <c r="C157" s="2" t="s">
        <v>2</v>
      </c>
      <c r="D157" s="2">
        <v>1</v>
      </c>
      <c r="E157" s="2">
        <f>VLOOKUP(B157,'Listado de precios'!$A$5:$C$184,3,0)</f>
        <v>2316.6666666666665</v>
      </c>
      <c r="F157" s="2">
        <f t="shared" si="18"/>
        <v>2316.6666666666665</v>
      </c>
    </row>
    <row r="158" spans="1:6" x14ac:dyDescent="0.2">
      <c r="A158" s="2">
        <f t="shared" si="17"/>
        <v>10.109999999999998</v>
      </c>
      <c r="B158" s="2" t="s">
        <v>41</v>
      </c>
      <c r="C158" s="2" t="s">
        <v>2</v>
      </c>
      <c r="D158" s="2">
        <v>1</v>
      </c>
      <c r="E158" s="2">
        <f>VLOOKUP(B158,'Listado de precios'!$A$5:$C$184,3,0)</f>
        <v>1100</v>
      </c>
      <c r="F158" s="2">
        <f t="shared" si="18"/>
        <v>1100</v>
      </c>
    </row>
    <row r="159" spans="1:6" x14ac:dyDescent="0.2">
      <c r="A159" s="2">
        <f t="shared" si="17"/>
        <v>10.119999999999997</v>
      </c>
      <c r="B159" s="2" t="s">
        <v>177</v>
      </c>
      <c r="C159" s="2" t="s">
        <v>2</v>
      </c>
      <c r="D159" s="2">
        <v>3</v>
      </c>
      <c r="E159" s="2">
        <f>VLOOKUP(B159,'Listado de precios'!$A$5:$C$184,3,0)</f>
        <v>1550</v>
      </c>
      <c r="F159" s="2">
        <f t="shared" si="18"/>
        <v>4650</v>
      </c>
    </row>
    <row r="160" spans="1:6" x14ac:dyDescent="0.2">
      <c r="A160" s="2">
        <f t="shared" si="17"/>
        <v>10.129999999999997</v>
      </c>
      <c r="B160" s="2" t="s">
        <v>74</v>
      </c>
      <c r="C160" s="2" t="s">
        <v>75</v>
      </c>
      <c r="D160" s="2">
        <v>3</v>
      </c>
      <c r="E160" s="2">
        <f>VLOOKUP(B160,'Listado de precios'!$A$5:$C$184,3,0)</f>
        <v>4200</v>
      </c>
      <c r="F160" s="2">
        <f t="shared" si="18"/>
        <v>12600</v>
      </c>
    </row>
    <row r="161" spans="1:6" x14ac:dyDescent="0.2">
      <c r="A161" s="2">
        <f t="shared" si="17"/>
        <v>10.139999999999997</v>
      </c>
      <c r="B161" s="2" t="s">
        <v>37</v>
      </c>
      <c r="C161" s="2" t="s">
        <v>38</v>
      </c>
      <c r="D161" s="2">
        <v>0.01</v>
      </c>
      <c r="E161" s="2">
        <f>VLOOKUP(B161,'Listado de precios'!$A$5:$C$184,3,0)</f>
        <v>56900</v>
      </c>
      <c r="F161" s="2">
        <f t="shared" si="18"/>
        <v>569</v>
      </c>
    </row>
    <row r="162" spans="1:6" x14ac:dyDescent="0.2">
      <c r="A162" s="2">
        <f t="shared" si="17"/>
        <v>10.149999999999997</v>
      </c>
      <c r="B162" s="2" t="s">
        <v>53</v>
      </c>
      <c r="C162" s="2" t="s">
        <v>2</v>
      </c>
      <c r="D162" s="2">
        <v>0.01</v>
      </c>
      <c r="E162" s="2">
        <f>VLOOKUP(B162,'Listado de precios'!$A$5:$C$184,3,0)</f>
        <v>27900</v>
      </c>
      <c r="F162" s="2">
        <f t="shared" si="18"/>
        <v>279</v>
      </c>
    </row>
    <row r="163" spans="1:6" x14ac:dyDescent="0.2">
      <c r="A163" s="2">
        <f t="shared" si="17"/>
        <v>10.159999999999997</v>
      </c>
      <c r="B163" s="2" t="s">
        <v>146</v>
      </c>
      <c r="C163" s="2" t="s">
        <v>2</v>
      </c>
      <c r="D163" s="2">
        <v>1</v>
      </c>
      <c r="E163" s="2">
        <f>VLOOKUP(B163,'Listado de precios'!$A$5:$C$184,3,0)</f>
        <v>10000</v>
      </c>
      <c r="F163" s="2">
        <f t="shared" si="18"/>
        <v>10000</v>
      </c>
    </row>
    <row r="164" spans="1:6" x14ac:dyDescent="0.2">
      <c r="E164" s="2" t="s">
        <v>87</v>
      </c>
      <c r="F164" s="2">
        <f>SUM(F148:F163)</f>
        <v>298693.8336666667</v>
      </c>
    </row>
  </sheetData>
  <conditionalFormatting sqref="A1:XFD1048576">
    <cfRule type="notContainsBlanks" dxfId="13" priority="1">
      <formula>LEN(TRIM(A1))&gt;0</formula>
    </cfRule>
    <cfRule type="containsBlanks" dxfId="12" priority="2">
      <formula>LEN(TRIM(A1))=0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8"/>
  <sheetViews>
    <sheetView zoomScale="70" zoomScaleNormal="70" workbookViewId="0">
      <selection sqref="A1:XFD1048576"/>
    </sheetView>
  </sheetViews>
  <sheetFormatPr baseColWidth="10" defaultColWidth="9.5703125" defaultRowHeight="12.75" x14ac:dyDescent="0.2"/>
  <cols>
    <col min="1" max="1" width="12" style="2" bestFit="1" customWidth="1"/>
    <col min="2" max="2" width="86.42578125" style="2" bestFit="1" customWidth="1"/>
    <col min="3" max="3" width="8.7109375" style="2" bestFit="1" customWidth="1"/>
    <col min="4" max="4" width="11.5703125" style="2" bestFit="1" customWidth="1"/>
    <col min="5" max="5" width="17.7109375" style="2" bestFit="1" customWidth="1"/>
    <col min="6" max="6" width="14.85546875" style="2" bestFit="1" customWidth="1"/>
    <col min="7" max="16384" width="9.5703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99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4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5" si="1">E6*D6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7</v>
      </c>
      <c r="E8" s="2">
        <f>VLOOKUP(B8,'Listado de precios'!$A$5:$C$184,3,0)</f>
        <v>880</v>
      </c>
      <c r="F8" s="2">
        <f t="shared" si="1"/>
        <v>6160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7</v>
      </c>
      <c r="E9" s="2">
        <f>VLOOKUP(B9,'Listado de precios'!$A$5:$C$184,3,0)</f>
        <v>2167</v>
      </c>
      <c r="F9" s="2">
        <f t="shared" si="1"/>
        <v>15169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29</v>
      </c>
      <c r="C11" s="2" t="s">
        <v>2</v>
      </c>
      <c r="D11" s="2">
        <v>1</v>
      </c>
      <c r="E11" s="2">
        <f>VLOOKUP(B11,'Listado de precios'!$A$5:$C$184,3,0)</f>
        <v>842</v>
      </c>
      <c r="F11" s="2">
        <f t="shared" si="1"/>
        <v>842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168</v>
      </c>
      <c r="C13" s="2" t="s">
        <v>1</v>
      </c>
      <c r="D13" s="2">
        <v>7</v>
      </c>
      <c r="E13" s="2">
        <f>VLOOKUP(B13,'Listado de precios'!$A$5:$C$184,3,0)</f>
        <v>1329.56</v>
      </c>
      <c r="F13" s="2">
        <f t="shared" si="1"/>
        <v>9306.92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>A14+0.01</f>
        <v>1.1000000000000001</v>
      </c>
      <c r="B15" s="2" t="s">
        <v>146</v>
      </c>
      <c r="C15" s="2" t="s">
        <v>2</v>
      </c>
      <c r="D15" s="2">
        <v>1</v>
      </c>
      <c r="E15" s="2">
        <f>VLOOKUP(B15,'Listado de precios'!$A$5:$C$184,3,0)</f>
        <v>10000</v>
      </c>
      <c r="F15" s="2">
        <f t="shared" si="1"/>
        <v>10000</v>
      </c>
    </row>
    <row r="16" spans="1:6" x14ac:dyDescent="0.2">
      <c r="E16" s="2" t="s">
        <v>87</v>
      </c>
      <c r="F16" s="2">
        <f>SUM(F6:F15)</f>
        <v>60289.811000000002</v>
      </c>
    </row>
    <row r="18" spans="1:6" x14ac:dyDescent="0.2">
      <c r="A18" s="2" t="s">
        <v>10</v>
      </c>
      <c r="B18" s="2" t="s">
        <v>101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7</v>
      </c>
      <c r="E22" s="2">
        <f>VLOOKUP(B22,'Listado de precios'!$A$5:$C$184,3,0)</f>
        <v>880</v>
      </c>
      <c r="F22" s="2">
        <f t="shared" si="3"/>
        <v>6160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7</v>
      </c>
      <c r="E23" s="2">
        <f>VLOOKUP(B23,'Listado de precios'!$A$5:$C$184,3,0)</f>
        <v>2167</v>
      </c>
      <c r="F23" s="2">
        <f t="shared" si="3"/>
        <v>15169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29</v>
      </c>
      <c r="C25" s="2" t="s">
        <v>2</v>
      </c>
      <c r="D25" s="2">
        <v>1</v>
      </c>
      <c r="E25" s="2">
        <f>VLOOKUP(B25,'Listado de precios'!$A$5:$C$184,3,0)</f>
        <v>842</v>
      </c>
      <c r="F25" s="2">
        <f t="shared" si="3"/>
        <v>842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71416.293160000001</v>
      </c>
    </row>
    <row r="32" spans="1:6" x14ac:dyDescent="0.2">
      <c r="A32" s="2" t="s">
        <v>10</v>
      </c>
      <c r="B32" s="2" t="s">
        <v>104</v>
      </c>
    </row>
    <row r="33" spans="1:6" x14ac:dyDescent="0.2">
      <c r="A33" s="2">
        <v>3</v>
      </c>
      <c r="B33" s="2" t="s">
        <v>15</v>
      </c>
    </row>
    <row r="34" spans="1:6" x14ac:dyDescent="0.2">
      <c r="A34" s="2"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>D34*E34</f>
        <v>192.89100000000002</v>
      </c>
    </row>
    <row r="35" spans="1:6" x14ac:dyDescent="0.2">
      <c r="A35" s="2">
        <v>3.01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ref="F35:F40" si="4">D35*E35</f>
        <v>279</v>
      </c>
    </row>
    <row r="36" spans="1:6" x14ac:dyDescent="0.2">
      <c r="A36" s="2">
        <v>3.01</v>
      </c>
      <c r="B36" s="2" t="s">
        <v>150</v>
      </c>
      <c r="C36" s="2" t="s">
        <v>1</v>
      </c>
      <c r="D36" s="2">
        <v>7</v>
      </c>
      <c r="E36" s="2">
        <f>VLOOKUP(B36,'Listado de precios'!$A$5:$C$184,3,0)</f>
        <v>880</v>
      </c>
      <c r="F36" s="2">
        <f t="shared" si="4"/>
        <v>6160</v>
      </c>
    </row>
    <row r="37" spans="1:6" x14ac:dyDescent="0.2">
      <c r="A37" s="2">
        <v>3.01</v>
      </c>
      <c r="B37" s="2" t="s">
        <v>131</v>
      </c>
      <c r="C37" s="2" t="s">
        <v>1</v>
      </c>
      <c r="D37" s="2">
        <f>D36</f>
        <v>7</v>
      </c>
      <c r="E37" s="2">
        <f>VLOOKUP(B37,'Listado de precios'!$A$5:$C$184,3,0)</f>
        <v>2167</v>
      </c>
      <c r="F37" s="2">
        <f t="shared" si="4"/>
        <v>15169</v>
      </c>
    </row>
    <row r="38" spans="1:6" x14ac:dyDescent="0.2">
      <c r="A38" s="2">
        <v>3.01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4"/>
        <v>4200</v>
      </c>
    </row>
    <row r="39" spans="1:6" x14ac:dyDescent="0.2">
      <c r="A39" s="2">
        <v>3.01</v>
      </c>
      <c r="B39" s="2" t="s">
        <v>29</v>
      </c>
      <c r="C39" s="2" t="s">
        <v>2</v>
      </c>
      <c r="D39" s="2">
        <v>1</v>
      </c>
      <c r="E39" s="2">
        <f>VLOOKUP(B39,'Listado de precios'!$A$5:$C$184,3,0)</f>
        <v>842</v>
      </c>
      <c r="F39" s="2">
        <f t="shared" si="4"/>
        <v>842</v>
      </c>
    </row>
    <row r="40" spans="1:6" x14ac:dyDescent="0.2">
      <c r="A40" s="2">
        <f>A39+0.01</f>
        <v>3.0199999999999996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4"/>
        <v>9630</v>
      </c>
    </row>
    <row r="41" spans="1:6" x14ac:dyDescent="0.2">
      <c r="E41" s="2" t="s">
        <v>87</v>
      </c>
      <c r="F41" s="2">
        <f>SUM(F34:F40)</f>
        <v>36472.891000000003</v>
      </c>
    </row>
    <row r="43" spans="1:6" x14ac:dyDescent="0.2">
      <c r="A43" s="2" t="s">
        <v>10</v>
      </c>
      <c r="B43" s="2" t="s">
        <v>105</v>
      </c>
    </row>
    <row r="44" spans="1:6" x14ac:dyDescent="0.2">
      <c r="A44" s="2">
        <v>4</v>
      </c>
      <c r="B44" s="2" t="s">
        <v>15</v>
      </c>
    </row>
    <row r="45" spans="1:6" x14ac:dyDescent="0.2">
      <c r="A45" s="2">
        <f t="shared" ref="A45:A53" si="5">A44+0.01</f>
        <v>4.01</v>
      </c>
      <c r="B45" s="2" t="s">
        <v>32</v>
      </c>
      <c r="C45" s="2" t="s">
        <v>2</v>
      </c>
      <c r="D45" s="2">
        <v>1</v>
      </c>
      <c r="E45" s="2">
        <f>VLOOKUP(B45,'Listado de precios'!$A$5:$C$184,3,0)</f>
        <v>31887.542999999998</v>
      </c>
      <c r="F45" s="2">
        <f>D45*E45</f>
        <v>31887.542999999998</v>
      </c>
    </row>
    <row r="46" spans="1:6" x14ac:dyDescent="0.2">
      <c r="A46" s="2">
        <f t="shared" si="5"/>
        <v>4.0199999999999996</v>
      </c>
      <c r="B46" s="2" t="s">
        <v>79</v>
      </c>
      <c r="C46" s="2" t="s">
        <v>1</v>
      </c>
      <c r="D46" s="2">
        <f>8.7</f>
        <v>8.6999999999999993</v>
      </c>
      <c r="E46" s="2">
        <f>VLOOKUP(B46,'Listado de precios'!$A$5:$C$184,3,0)</f>
        <v>4659</v>
      </c>
      <c r="F46" s="2">
        <f t="shared" ref="F46:F53" si="6">D46*E46</f>
        <v>40533.299999999996</v>
      </c>
    </row>
    <row r="47" spans="1:6" x14ac:dyDescent="0.2">
      <c r="A47" s="2">
        <f t="shared" si="5"/>
        <v>4.0299999999999994</v>
      </c>
      <c r="B47" s="2" t="s">
        <v>129</v>
      </c>
      <c r="C47" s="2" t="s">
        <v>1</v>
      </c>
      <c r="D47" s="2">
        <f>D46</f>
        <v>8.6999999999999993</v>
      </c>
      <c r="E47" s="2">
        <f>VLOOKUP(B47,'Listado de precios'!$A$5:$C$184,3,0)</f>
        <v>2167</v>
      </c>
      <c r="F47" s="2">
        <f t="shared" si="6"/>
        <v>18852.899999999998</v>
      </c>
    </row>
    <row r="48" spans="1:6" x14ac:dyDescent="0.2">
      <c r="A48" s="2">
        <f t="shared" si="5"/>
        <v>4.0399999999999991</v>
      </c>
      <c r="B48" s="2" t="s">
        <v>52</v>
      </c>
      <c r="C48" s="2" t="s">
        <v>2</v>
      </c>
      <c r="D48" s="2">
        <v>9</v>
      </c>
      <c r="E48" s="2">
        <f>VLOOKUP(B48,'Listado de precios'!$A$5:$C$184,3,0)</f>
        <v>165</v>
      </c>
      <c r="F48" s="2">
        <f t="shared" si="6"/>
        <v>1485</v>
      </c>
    </row>
    <row r="49" spans="1:6" x14ac:dyDescent="0.2">
      <c r="A49" s="2">
        <f t="shared" si="5"/>
        <v>4.0499999999999989</v>
      </c>
      <c r="B49" s="2" t="s">
        <v>0</v>
      </c>
      <c r="C49" s="2" t="s">
        <v>1</v>
      </c>
      <c r="D49" s="2">
        <v>2.9</v>
      </c>
      <c r="E49" s="2">
        <f>VLOOKUP(B49,'Listado de precios'!$A$5:$C$184,3,0)</f>
        <v>600</v>
      </c>
      <c r="F49" s="2">
        <f t="shared" si="6"/>
        <v>1740</v>
      </c>
    </row>
    <row r="50" spans="1:6" x14ac:dyDescent="0.2">
      <c r="A50" s="2">
        <f t="shared" si="5"/>
        <v>4.0599999999999987</v>
      </c>
      <c r="B50" s="2" t="s">
        <v>43</v>
      </c>
      <c r="C50" s="2" t="s">
        <v>2</v>
      </c>
      <c r="D50" s="2">
        <v>1</v>
      </c>
      <c r="E50" s="2">
        <f>VLOOKUP(B50,'Listado de precios'!$A$5:$C$184,3,0)</f>
        <v>7201.5686999999989</v>
      </c>
      <c r="F50" s="2">
        <f t="shared" si="6"/>
        <v>7201.5686999999989</v>
      </c>
    </row>
    <row r="51" spans="1:6" x14ac:dyDescent="0.2">
      <c r="A51" s="2">
        <f t="shared" si="5"/>
        <v>4.0699999999999985</v>
      </c>
      <c r="B51" s="2" t="s">
        <v>41</v>
      </c>
      <c r="C51" s="2" t="s">
        <v>2</v>
      </c>
      <c r="D51" s="2">
        <v>4</v>
      </c>
      <c r="E51" s="2">
        <f>VLOOKUP(B51,'Listado de precios'!$A$5:$C$184,3,0)</f>
        <v>1100</v>
      </c>
      <c r="F51" s="2">
        <f t="shared" si="6"/>
        <v>4400</v>
      </c>
    </row>
    <row r="52" spans="1:6" x14ac:dyDescent="0.2">
      <c r="A52" s="2">
        <f t="shared" si="5"/>
        <v>4.0799999999999983</v>
      </c>
      <c r="B52" s="2" t="s">
        <v>70</v>
      </c>
      <c r="C52" s="2" t="s">
        <v>2</v>
      </c>
      <c r="D52" s="2">
        <v>1</v>
      </c>
      <c r="E52" s="2">
        <f>VLOOKUP(B52,'Listado de precios'!$A$5:$C$184,3,0)</f>
        <v>9200</v>
      </c>
      <c r="F52" s="2">
        <f t="shared" si="6"/>
        <v>9200</v>
      </c>
    </row>
    <row r="53" spans="1:6" x14ac:dyDescent="0.2">
      <c r="A53" s="2">
        <f t="shared" si="5"/>
        <v>4.0899999999999981</v>
      </c>
      <c r="B53" s="2" t="s">
        <v>61</v>
      </c>
      <c r="C53" s="2" t="s">
        <v>2</v>
      </c>
      <c r="D53" s="2">
        <v>1</v>
      </c>
      <c r="E53" s="2">
        <f>VLOOKUP(B53,'Listado de precios'!$A$5:$C$184,3,0)</f>
        <v>19260</v>
      </c>
      <c r="F53" s="2">
        <f t="shared" si="6"/>
        <v>19260</v>
      </c>
    </row>
    <row r="54" spans="1:6" x14ac:dyDescent="0.2">
      <c r="E54" s="2" t="s">
        <v>87</v>
      </c>
      <c r="F54" s="2">
        <f>SUM(F45:F53)</f>
        <v>134560.31169999999</v>
      </c>
    </row>
    <row r="56" spans="1:6" x14ac:dyDescent="0.2">
      <c r="A56" s="2" t="s">
        <v>10</v>
      </c>
      <c r="B56" s="2" t="s">
        <v>106</v>
      </c>
    </row>
    <row r="57" spans="1:6" x14ac:dyDescent="0.2">
      <c r="A57" s="2">
        <v>5</v>
      </c>
      <c r="B57" s="2" t="s">
        <v>15</v>
      </c>
    </row>
    <row r="58" spans="1:6" x14ac:dyDescent="0.2">
      <c r="A58" s="2">
        <f t="shared" ref="A58:A72" si="7">A57+0.01</f>
        <v>5.01</v>
      </c>
      <c r="B58" s="2" t="s">
        <v>48</v>
      </c>
      <c r="C58" s="2" t="s">
        <v>2</v>
      </c>
      <c r="D58" s="2">
        <v>2</v>
      </c>
      <c r="E58" s="2">
        <f>VLOOKUP(B58,'Listado de precios'!$A$5:$C$184,3,0)</f>
        <v>710655</v>
      </c>
      <c r="F58" s="2">
        <f>E58*D58</f>
        <v>1421310</v>
      </c>
    </row>
    <row r="59" spans="1:6" x14ac:dyDescent="0.2">
      <c r="A59" s="2">
        <f t="shared" si="7"/>
        <v>5.0199999999999996</v>
      </c>
      <c r="B59" s="2" t="s">
        <v>149</v>
      </c>
      <c r="C59" s="2" t="s">
        <v>2</v>
      </c>
      <c r="D59" s="2">
        <f>D58</f>
        <v>2</v>
      </c>
      <c r="E59" s="2">
        <f>VLOOKUP(B59,'Listado de precios'!$A$5:$C$184,3,0)</f>
        <v>8560</v>
      </c>
      <c r="F59" s="2">
        <f t="shared" ref="F59:F72" si="8">E59*D59</f>
        <v>17120</v>
      </c>
    </row>
    <row r="60" spans="1:6" x14ac:dyDescent="0.2">
      <c r="A60" s="2">
        <f t="shared" si="7"/>
        <v>5.0299999999999994</v>
      </c>
      <c r="B60" s="2" t="s">
        <v>77</v>
      </c>
      <c r="C60" s="2" t="s">
        <v>1</v>
      </c>
      <c r="D60" s="2">
        <v>91.6</v>
      </c>
      <c r="E60" s="2">
        <f>VLOOKUP(B60,'Listado de precios'!$A$5:$C$184,3,0)</f>
        <v>9946</v>
      </c>
      <c r="F60" s="2">
        <f t="shared" si="8"/>
        <v>911053.6</v>
      </c>
    </row>
    <row r="61" spans="1:6" x14ac:dyDescent="0.2">
      <c r="A61" s="2">
        <f t="shared" si="7"/>
        <v>5.0399999999999991</v>
      </c>
      <c r="B61" s="2" t="s">
        <v>127</v>
      </c>
      <c r="C61" s="2" t="s">
        <v>1</v>
      </c>
      <c r="D61" s="2">
        <f>D60</f>
        <v>91.6</v>
      </c>
      <c r="E61" s="2">
        <f>VLOOKUP(B61,'Listado de precios'!$A$5:$C$184,3,0)</f>
        <v>4333</v>
      </c>
      <c r="F61" s="2">
        <f t="shared" si="8"/>
        <v>396902.8</v>
      </c>
    </row>
    <row r="62" spans="1:6" x14ac:dyDescent="0.2">
      <c r="A62" s="2">
        <f t="shared" si="7"/>
        <v>5.0499999999999989</v>
      </c>
      <c r="B62" s="2" t="s">
        <v>50</v>
      </c>
      <c r="C62" s="2" t="s">
        <v>2</v>
      </c>
      <c r="D62" s="2">
        <v>92</v>
      </c>
      <c r="E62" s="2">
        <f>VLOOKUP(B62,'Listado de precios'!$A$5:$C$184,3,0)</f>
        <v>560</v>
      </c>
      <c r="F62" s="2">
        <f t="shared" si="8"/>
        <v>51520</v>
      </c>
    </row>
    <row r="63" spans="1:6" x14ac:dyDescent="0.2">
      <c r="A63" s="2">
        <f t="shared" si="7"/>
        <v>5.0599999999999987</v>
      </c>
      <c r="B63" s="2" t="s">
        <v>79</v>
      </c>
      <c r="C63" s="2" t="s">
        <v>1</v>
      </c>
      <c r="D63" s="2">
        <v>40</v>
      </c>
      <c r="E63" s="2">
        <f>VLOOKUP(B63,'Listado de precios'!$A$5:$C$184,3,0)</f>
        <v>4659</v>
      </c>
      <c r="F63" s="2">
        <f t="shared" si="8"/>
        <v>186360</v>
      </c>
    </row>
    <row r="64" spans="1:6" x14ac:dyDescent="0.2">
      <c r="A64" s="2">
        <f t="shared" si="7"/>
        <v>5.0699999999999985</v>
      </c>
      <c r="B64" s="2" t="s">
        <v>129</v>
      </c>
      <c r="C64" s="2" t="s">
        <v>1</v>
      </c>
      <c r="D64" s="2">
        <f>D63</f>
        <v>40</v>
      </c>
      <c r="E64" s="2">
        <f>VLOOKUP(B64,'Listado de precios'!$A$5:$C$184,3,0)</f>
        <v>2167</v>
      </c>
      <c r="F64" s="2">
        <f t="shared" si="8"/>
        <v>86680</v>
      </c>
    </row>
    <row r="65" spans="1:6" x14ac:dyDescent="0.2">
      <c r="A65" s="2">
        <f t="shared" si="7"/>
        <v>5.0799999999999983</v>
      </c>
      <c r="B65" s="2" t="s">
        <v>52</v>
      </c>
      <c r="C65" s="2" t="s">
        <v>2</v>
      </c>
      <c r="D65" s="2">
        <v>40</v>
      </c>
      <c r="E65" s="2">
        <f>VLOOKUP(B65,'Listado de precios'!$A$5:$C$184,3,0)</f>
        <v>165</v>
      </c>
      <c r="F65" s="2">
        <f t="shared" si="8"/>
        <v>6600</v>
      </c>
    </row>
    <row r="66" spans="1:6" x14ac:dyDescent="0.2">
      <c r="A66" s="2">
        <f t="shared" si="7"/>
        <v>5.0899999999999981</v>
      </c>
      <c r="B66" s="2" t="s">
        <v>0</v>
      </c>
      <c r="C66" s="2" t="s">
        <v>1</v>
      </c>
      <c r="D66" s="2">
        <v>44</v>
      </c>
      <c r="E66" s="2">
        <f>VLOOKUP(B66,'Listado de precios'!$A$5:$C$184,3,0)</f>
        <v>600</v>
      </c>
      <c r="F66" s="2">
        <f t="shared" si="8"/>
        <v>26400</v>
      </c>
    </row>
    <row r="67" spans="1:6" x14ac:dyDescent="0.2">
      <c r="A67" s="2">
        <f t="shared" si="7"/>
        <v>5.0999999999999979</v>
      </c>
      <c r="B67" s="2" t="s">
        <v>30</v>
      </c>
      <c r="C67" s="2" t="s">
        <v>2</v>
      </c>
      <c r="D67" s="2">
        <v>10</v>
      </c>
      <c r="E67" s="2">
        <f>VLOOKUP(B67,'Listado de precios'!$A$5:$C$184,3,0)</f>
        <v>86580</v>
      </c>
      <c r="F67" s="2">
        <f t="shared" si="8"/>
        <v>865800</v>
      </c>
    </row>
    <row r="68" spans="1:6" x14ac:dyDescent="0.2">
      <c r="A68" s="2">
        <f t="shared" si="7"/>
        <v>5.1099999999999977</v>
      </c>
      <c r="B68" s="2" t="s">
        <v>54</v>
      </c>
      <c r="C68" s="2" t="s">
        <v>2</v>
      </c>
      <c r="D68" s="2">
        <f>D67</f>
        <v>10</v>
      </c>
      <c r="E68" s="2">
        <f>VLOOKUP(B68,'Listado de precios'!$A$5:$C$184,3,0)</f>
        <v>8560</v>
      </c>
      <c r="F68" s="2">
        <f t="shared" si="8"/>
        <v>85600</v>
      </c>
    </row>
    <row r="69" spans="1:6" x14ac:dyDescent="0.2">
      <c r="A69" s="2">
        <f t="shared" si="7"/>
        <v>5.1199999999999974</v>
      </c>
      <c r="B69" s="2" t="s">
        <v>168</v>
      </c>
      <c r="C69" s="2" t="s">
        <v>1</v>
      </c>
      <c r="D69" s="2">
        <v>272</v>
      </c>
      <c r="E69" s="2">
        <f>VLOOKUP(B69,'Listado de precios'!$A$5:$C$184,3,0)</f>
        <v>1329.56</v>
      </c>
      <c r="F69" s="2">
        <f t="shared" si="8"/>
        <v>361640.32</v>
      </c>
    </row>
    <row r="70" spans="1:6" x14ac:dyDescent="0.2">
      <c r="A70" s="2">
        <f t="shared" si="7"/>
        <v>5.1299999999999972</v>
      </c>
      <c r="B70" s="2" t="s">
        <v>41</v>
      </c>
      <c r="C70" s="2" t="s">
        <v>2</v>
      </c>
      <c r="D70" s="2">
        <v>22</v>
      </c>
      <c r="E70" s="2">
        <f>VLOOKUP(B70,'Listado de precios'!$A$5:$C$184,3,0)</f>
        <v>1100</v>
      </c>
      <c r="F70" s="2">
        <f t="shared" si="8"/>
        <v>24200</v>
      </c>
    </row>
    <row r="71" spans="1:6" x14ac:dyDescent="0.2">
      <c r="A71" s="2">
        <f t="shared" si="7"/>
        <v>5.139999999999997</v>
      </c>
      <c r="B71" s="2" t="s">
        <v>68</v>
      </c>
      <c r="C71" s="2" t="s">
        <v>2</v>
      </c>
      <c r="D71" s="2">
        <v>2</v>
      </c>
      <c r="E71" s="2">
        <f>VLOOKUP(B71,'Listado de precios'!$A$5:$C$184,3,0)</f>
        <v>18000</v>
      </c>
      <c r="F71" s="2">
        <f t="shared" si="8"/>
        <v>36000</v>
      </c>
    </row>
    <row r="72" spans="1:6" x14ac:dyDescent="0.2">
      <c r="A72" s="2">
        <f t="shared" si="7"/>
        <v>5.1499999999999968</v>
      </c>
      <c r="B72" s="2" t="s">
        <v>24</v>
      </c>
      <c r="C72" s="2" t="s">
        <v>1</v>
      </c>
      <c r="D72" s="2">
        <v>136</v>
      </c>
      <c r="E72" s="2">
        <f>VLOOKUP(B72,'Listado de precios'!$A$5:$C$184,3,0)</f>
        <v>1800</v>
      </c>
      <c r="F72" s="2">
        <f t="shared" si="8"/>
        <v>244800</v>
      </c>
    </row>
    <row r="73" spans="1:6" x14ac:dyDescent="0.2">
      <c r="E73" s="2" t="s">
        <v>87</v>
      </c>
      <c r="F73" s="2">
        <f>SUM(F58:F72)</f>
        <v>4721986.72</v>
      </c>
    </row>
    <row r="75" spans="1:6" x14ac:dyDescent="0.2">
      <c r="A75" s="2" t="s">
        <v>10</v>
      </c>
      <c r="B75" s="2" t="s">
        <v>107</v>
      </c>
    </row>
    <row r="76" spans="1:6" x14ac:dyDescent="0.2">
      <c r="A76" s="2">
        <v>6</v>
      </c>
      <c r="B76" s="2" t="s">
        <v>15</v>
      </c>
    </row>
    <row r="77" spans="1:6" x14ac:dyDescent="0.2">
      <c r="A77" s="2">
        <f t="shared" ref="A77:A98" si="9">A76+0.01</f>
        <v>6.01</v>
      </c>
      <c r="B77" s="2" t="s">
        <v>49</v>
      </c>
      <c r="C77" s="2" t="s">
        <v>2</v>
      </c>
      <c r="D77" s="2">
        <v>8</v>
      </c>
      <c r="E77" s="2">
        <f>VLOOKUP(B77,'Listado de precios'!$A$5:$C$184,3,0)</f>
        <v>147889</v>
      </c>
      <c r="F77" s="2">
        <f>D77*E77</f>
        <v>1183112</v>
      </c>
    </row>
    <row r="78" spans="1:6" x14ac:dyDescent="0.2">
      <c r="A78" s="2">
        <f t="shared" si="9"/>
        <v>6.02</v>
      </c>
      <c r="B78" s="2" t="s">
        <v>59</v>
      </c>
      <c r="C78" s="2" t="s">
        <v>2</v>
      </c>
      <c r="D78" s="2">
        <f>D77</f>
        <v>8</v>
      </c>
      <c r="E78" s="2">
        <f>VLOOKUP(B78,'Listado de precios'!$A$5:$C$184,3,0)</f>
        <v>8560</v>
      </c>
      <c r="F78" s="2">
        <f t="shared" ref="F78:F98" si="10">D78*E78</f>
        <v>68480</v>
      </c>
    </row>
    <row r="79" spans="1:6" x14ac:dyDescent="0.2">
      <c r="A79" s="2">
        <f t="shared" si="9"/>
        <v>6.0299999999999994</v>
      </c>
      <c r="B79" s="2" t="s">
        <v>158</v>
      </c>
      <c r="C79" s="2" t="s">
        <v>2</v>
      </c>
      <c r="D79" s="2">
        <f>D77</f>
        <v>8</v>
      </c>
      <c r="E79" s="2">
        <f>VLOOKUP(B79,'Listado de precios'!$A$5:$C$184,3,0)</f>
        <v>760000</v>
      </c>
      <c r="F79" s="2">
        <f t="shared" si="10"/>
        <v>6080000</v>
      </c>
    </row>
    <row r="80" spans="1:6" x14ac:dyDescent="0.2">
      <c r="A80" s="2">
        <f t="shared" si="9"/>
        <v>6.0399999999999991</v>
      </c>
      <c r="B80" s="2" t="s">
        <v>78</v>
      </c>
      <c r="C80" s="2" t="s">
        <v>1</v>
      </c>
      <c r="D80" s="2">
        <v>1200</v>
      </c>
      <c r="E80" s="2">
        <f>VLOOKUP(B80,'Listado de precios'!$A$5:$C$184,3,0)</f>
        <v>14675</v>
      </c>
      <c r="F80" s="2">
        <f t="shared" si="10"/>
        <v>17610000</v>
      </c>
    </row>
    <row r="81" spans="1:6" x14ac:dyDescent="0.2">
      <c r="A81" s="2">
        <f t="shared" si="9"/>
        <v>6.0499999999999989</v>
      </c>
      <c r="B81" s="2" t="s">
        <v>82</v>
      </c>
      <c r="C81" s="2" t="s">
        <v>1</v>
      </c>
      <c r="D81" s="2">
        <v>90</v>
      </c>
      <c r="E81" s="2">
        <f>VLOOKUP(B81,'Listado de precios'!$A$5:$C$184,3,0)</f>
        <v>25644</v>
      </c>
      <c r="F81" s="2">
        <f t="shared" si="10"/>
        <v>2307960</v>
      </c>
    </row>
    <row r="82" spans="1:6" x14ac:dyDescent="0.2">
      <c r="A82" s="2">
        <f t="shared" si="9"/>
        <v>6.0599999999999987</v>
      </c>
      <c r="B82" s="2" t="s">
        <v>130</v>
      </c>
      <c r="C82" s="2" t="s">
        <v>1</v>
      </c>
      <c r="D82" s="2">
        <v>12</v>
      </c>
      <c r="E82" s="2">
        <f>VLOOKUP(B82,'Listado de precios'!$A$5:$C$184,3,0)</f>
        <v>16940</v>
      </c>
      <c r="F82" s="2">
        <f t="shared" si="10"/>
        <v>203280</v>
      </c>
    </row>
    <row r="83" spans="1:6" x14ac:dyDescent="0.2">
      <c r="A83" s="2">
        <f t="shared" si="9"/>
        <v>6.0699999999999985</v>
      </c>
      <c r="B83" s="2" t="s">
        <v>128</v>
      </c>
      <c r="C83" s="2" t="s">
        <v>1</v>
      </c>
      <c r="D83" s="2">
        <f>SUM(D80:D82)</f>
        <v>1302</v>
      </c>
      <c r="E83" s="2">
        <f>VLOOKUP(B83,'Listado de precios'!$A$5:$C$184,3,0)</f>
        <v>6500</v>
      </c>
      <c r="F83" s="2">
        <f t="shared" si="10"/>
        <v>8463000</v>
      </c>
    </row>
    <row r="84" spans="1:6" x14ac:dyDescent="0.2">
      <c r="A84" s="2">
        <f t="shared" si="9"/>
        <v>6.0799999999999983</v>
      </c>
      <c r="B84" s="2" t="s">
        <v>51</v>
      </c>
      <c r="C84" s="2" t="s">
        <v>2</v>
      </c>
      <c r="D84" s="2">
        <f>D80</f>
        <v>1200</v>
      </c>
      <c r="E84" s="2">
        <f>VLOOKUP(B84,'Listado de precios'!$A$5:$C$184,3,0)</f>
        <v>910</v>
      </c>
      <c r="F84" s="2">
        <f t="shared" si="10"/>
        <v>1092000</v>
      </c>
    </row>
    <row r="85" spans="1:6" x14ac:dyDescent="0.2">
      <c r="A85" s="2">
        <f t="shared" si="9"/>
        <v>6.0899999999999981</v>
      </c>
      <c r="B85" s="2" t="s">
        <v>0</v>
      </c>
      <c r="C85" s="2" t="s">
        <v>1</v>
      </c>
      <c r="D85" s="2">
        <v>100</v>
      </c>
      <c r="E85" s="2">
        <f>VLOOKUP(B85,'Listado de precios'!$A$5:$C$184,3,0)</f>
        <v>600</v>
      </c>
      <c r="F85" s="2">
        <f t="shared" si="10"/>
        <v>60000</v>
      </c>
    </row>
    <row r="86" spans="1:6" x14ac:dyDescent="0.2">
      <c r="A86" s="2">
        <f t="shared" si="9"/>
        <v>6.0999999999999979</v>
      </c>
      <c r="B86" s="2" t="s">
        <v>168</v>
      </c>
      <c r="C86" s="2" t="s">
        <v>1</v>
      </c>
      <c r="D86" s="2">
        <v>732</v>
      </c>
      <c r="E86" s="2">
        <f>VLOOKUP(B86,'Listado de precios'!$A$5:$C$184,3,0)</f>
        <v>1329.56</v>
      </c>
      <c r="F86" s="2">
        <f t="shared" si="10"/>
        <v>973237.91999999993</v>
      </c>
    </row>
    <row r="87" spans="1:6" x14ac:dyDescent="0.2">
      <c r="A87" s="2">
        <f t="shared" si="9"/>
        <v>6.1099999999999977</v>
      </c>
      <c r="B87" s="2" t="s">
        <v>46</v>
      </c>
      <c r="C87" s="2" t="s">
        <v>2</v>
      </c>
      <c r="D87" s="2">
        <v>24</v>
      </c>
      <c r="E87" s="2">
        <f>VLOOKUP(B87,'Listado de precios'!$A$5:$C$184,3,0)</f>
        <v>22464.5949</v>
      </c>
      <c r="F87" s="2">
        <f t="shared" si="10"/>
        <v>539150.27760000003</v>
      </c>
    </row>
    <row r="88" spans="1:6" x14ac:dyDescent="0.2">
      <c r="A88" s="2">
        <f t="shared" si="9"/>
        <v>6.1199999999999974</v>
      </c>
      <c r="B88" s="2" t="s">
        <v>45</v>
      </c>
      <c r="C88" s="2" t="s">
        <v>2</v>
      </c>
      <c r="D88" s="2">
        <v>18</v>
      </c>
      <c r="E88" s="2">
        <f>VLOOKUP(B88,'Listado de precios'!$A$5:$C$184,3,0)</f>
        <v>8885.5175999999992</v>
      </c>
      <c r="F88" s="2">
        <f t="shared" si="10"/>
        <v>159939.31679999997</v>
      </c>
    </row>
    <row r="89" spans="1:6" x14ac:dyDescent="0.2">
      <c r="A89" s="2">
        <f t="shared" si="9"/>
        <v>6.1299999999999972</v>
      </c>
      <c r="B89" s="2" t="s">
        <v>44</v>
      </c>
      <c r="C89" s="2" t="s">
        <v>2</v>
      </c>
      <c r="D89" s="2">
        <v>8</v>
      </c>
      <c r="E89" s="2">
        <f>VLOOKUP(B89,'Listado de precios'!$A$5:$C$184,3,0)</f>
        <v>8455.5731999999989</v>
      </c>
      <c r="F89" s="2">
        <f t="shared" si="10"/>
        <v>67644.585599999991</v>
      </c>
    </row>
    <row r="90" spans="1:6" x14ac:dyDescent="0.2">
      <c r="A90" s="2">
        <f t="shared" si="9"/>
        <v>6.139999999999997</v>
      </c>
      <c r="B90" s="2" t="s">
        <v>43</v>
      </c>
      <c r="C90" s="2" t="s">
        <v>2</v>
      </c>
      <c r="D90" s="2">
        <v>9</v>
      </c>
      <c r="E90" s="2">
        <f>VLOOKUP(B90,'Listado de precios'!$A$5:$C$184,3,0)</f>
        <v>7201.5686999999989</v>
      </c>
      <c r="F90" s="2">
        <f t="shared" si="10"/>
        <v>64814.118299999987</v>
      </c>
    </row>
    <row r="91" spans="1:6" x14ac:dyDescent="0.2">
      <c r="A91" s="2">
        <f t="shared" si="9"/>
        <v>6.1499999999999968</v>
      </c>
      <c r="B91" s="2" t="s">
        <v>25</v>
      </c>
      <c r="C91" s="2" t="s">
        <v>1</v>
      </c>
      <c r="D91" s="2">
        <v>364</v>
      </c>
      <c r="E91" s="2">
        <f>VLOOKUP(B91,'Listado de precios'!$A$5:$C$184,3,0)</f>
        <v>16918</v>
      </c>
      <c r="F91" s="2">
        <f t="shared" si="10"/>
        <v>6158152</v>
      </c>
    </row>
    <row r="92" spans="1:6" x14ac:dyDescent="0.2">
      <c r="A92" s="2">
        <f t="shared" si="9"/>
        <v>6.1599999999999966</v>
      </c>
      <c r="B92" s="2" t="s">
        <v>169</v>
      </c>
      <c r="C92" s="2" t="s">
        <v>1</v>
      </c>
      <c r="D92" s="2">
        <v>77</v>
      </c>
      <c r="E92" s="2">
        <f>VLOOKUP(B92,'Listado de precios'!$A$5:$C$184,3,0)</f>
        <v>24896</v>
      </c>
      <c r="F92" s="2">
        <f t="shared" si="10"/>
        <v>1916992</v>
      </c>
    </row>
    <row r="93" spans="1:6" x14ac:dyDescent="0.2">
      <c r="A93" s="2">
        <f t="shared" si="9"/>
        <v>6.1699999999999964</v>
      </c>
      <c r="B93" s="2" t="s">
        <v>34</v>
      </c>
      <c r="C93" s="2" t="s">
        <v>2</v>
      </c>
      <c r="D93" s="2">
        <v>6</v>
      </c>
      <c r="E93" s="2">
        <f>VLOOKUP(B93,'Listado de precios'!$A$5:$C$184,3,0)</f>
        <v>302568</v>
      </c>
      <c r="F93" s="2">
        <f t="shared" si="10"/>
        <v>1815408</v>
      </c>
    </row>
    <row r="94" spans="1:6" x14ac:dyDescent="0.2">
      <c r="A94" s="2">
        <f t="shared" si="9"/>
        <v>6.1799999999999962</v>
      </c>
      <c r="B94" s="2" t="s">
        <v>57</v>
      </c>
      <c r="C94" s="2" t="s">
        <v>2</v>
      </c>
      <c r="D94" s="2">
        <f>D93</f>
        <v>6</v>
      </c>
      <c r="E94" s="2">
        <f>VLOOKUP(B94,'Listado de precios'!$A$5:$C$184,3,0)</f>
        <v>16050</v>
      </c>
      <c r="F94" s="2">
        <f t="shared" si="10"/>
        <v>96300</v>
      </c>
    </row>
    <row r="95" spans="1:6" x14ac:dyDescent="0.2">
      <c r="A95" s="2">
        <f t="shared" si="9"/>
        <v>6.1899999999999959</v>
      </c>
      <c r="B95" s="2" t="s">
        <v>33</v>
      </c>
      <c r="C95" s="2" t="s">
        <v>2</v>
      </c>
      <c r="D95" s="2">
        <v>3</v>
      </c>
      <c r="E95" s="2">
        <f>VLOOKUP(B95,'Listado de precios'!$A$5:$C$184,3,0)</f>
        <v>605136</v>
      </c>
      <c r="F95" s="2">
        <f t="shared" si="10"/>
        <v>1815408</v>
      </c>
    </row>
    <row r="96" spans="1:6" x14ac:dyDescent="0.2">
      <c r="A96" s="2">
        <f t="shared" si="9"/>
        <v>6.1999999999999957</v>
      </c>
      <c r="B96" s="2" t="s">
        <v>56</v>
      </c>
      <c r="C96" s="2" t="s">
        <v>2</v>
      </c>
      <c r="D96" s="2">
        <f>D95</f>
        <v>3</v>
      </c>
      <c r="E96" s="2">
        <f>VLOOKUP(B96,'Listado de precios'!$A$5:$C$184,3,0)</f>
        <v>32100</v>
      </c>
      <c r="F96" s="2">
        <f t="shared" si="10"/>
        <v>96300</v>
      </c>
    </row>
    <row r="97" spans="1:6" x14ac:dyDescent="0.2">
      <c r="A97" s="2">
        <f t="shared" si="9"/>
        <v>6.2099999999999955</v>
      </c>
      <c r="B97" s="2" t="s">
        <v>154</v>
      </c>
      <c r="C97" s="2" t="s">
        <v>2</v>
      </c>
      <c r="D97" s="2">
        <v>1</v>
      </c>
      <c r="E97" s="2">
        <f>VLOOKUP(B97,'Listado de precios'!$A$5:$C$184,3,0)</f>
        <v>110000</v>
      </c>
      <c r="F97" s="2">
        <f t="shared" si="10"/>
        <v>110000</v>
      </c>
    </row>
    <row r="98" spans="1:6" x14ac:dyDescent="0.2">
      <c r="A98" s="2">
        <f t="shared" si="9"/>
        <v>6.2199999999999953</v>
      </c>
      <c r="B98" s="2" t="s">
        <v>170</v>
      </c>
      <c r="C98" s="2" t="s">
        <v>60</v>
      </c>
      <c r="D98" s="2">
        <v>2</v>
      </c>
      <c r="E98" s="2">
        <f>VLOOKUP(B98,'Listado de precios'!$A$5:$C$184,3,0)</f>
        <v>3200000</v>
      </c>
      <c r="F98" s="2">
        <f t="shared" si="10"/>
        <v>6400000</v>
      </c>
    </row>
    <row r="99" spans="1:6" x14ac:dyDescent="0.2">
      <c r="E99" s="2" t="s">
        <v>87</v>
      </c>
      <c r="F99" s="2">
        <f>SUM(F77:F98)</f>
        <v>57281178.2183</v>
      </c>
    </row>
    <row r="101" spans="1:6" x14ac:dyDescent="0.2">
      <c r="A101" s="2" t="s">
        <v>10</v>
      </c>
      <c r="B101" s="2" t="s">
        <v>108</v>
      </c>
    </row>
    <row r="102" spans="1:6" x14ac:dyDescent="0.2">
      <c r="A102" s="2">
        <v>7</v>
      </c>
      <c r="B102" s="2" t="s">
        <v>15</v>
      </c>
    </row>
    <row r="103" spans="1:6" x14ac:dyDescent="0.2">
      <c r="A103" s="2">
        <f t="shared" ref="A103:A109" si="11">A102+0.01</f>
        <v>7.01</v>
      </c>
      <c r="B103" s="2" t="s">
        <v>153</v>
      </c>
      <c r="C103" s="2" t="s">
        <v>2</v>
      </c>
      <c r="D103" s="2">
        <v>1</v>
      </c>
      <c r="E103" s="2">
        <f>VLOOKUP(B103,'Listado de precios'!$A$5:$C$184,3,0)</f>
        <v>54900</v>
      </c>
      <c r="F103" s="2">
        <f t="shared" ref="F103:F109" si="12">E103*D103</f>
        <v>54900</v>
      </c>
    </row>
    <row r="104" spans="1:6" x14ac:dyDescent="0.2">
      <c r="A104" s="2">
        <f t="shared" si="11"/>
        <v>7.02</v>
      </c>
      <c r="B104" s="2" t="s">
        <v>68</v>
      </c>
      <c r="C104" s="2" t="s">
        <v>2</v>
      </c>
      <c r="D104" s="2">
        <v>40</v>
      </c>
      <c r="E104" s="2">
        <f>VLOOKUP(B104,'Listado de precios'!$A$5:$C$184,3,0)</f>
        <v>18000</v>
      </c>
      <c r="F104" s="2">
        <f t="shared" si="12"/>
        <v>720000</v>
      </c>
    </row>
    <row r="105" spans="1:6" x14ac:dyDescent="0.2">
      <c r="A105" s="2">
        <f t="shared" si="11"/>
        <v>7.0299999999999994</v>
      </c>
      <c r="B105" s="2" t="s">
        <v>18</v>
      </c>
      <c r="C105" s="2" t="s">
        <v>2</v>
      </c>
      <c r="D105" s="2">
        <v>1</v>
      </c>
      <c r="E105" s="2">
        <f>VLOOKUP(B105,'Listado de precios'!$A$5:$C$184,3,0)</f>
        <v>1056946.6500000001</v>
      </c>
      <c r="F105" s="2">
        <f t="shared" si="12"/>
        <v>1056946.6500000001</v>
      </c>
    </row>
    <row r="106" spans="1:6" x14ac:dyDescent="0.2">
      <c r="A106" s="2">
        <f t="shared" si="11"/>
        <v>7.0399999999999991</v>
      </c>
      <c r="B106" s="2" t="s">
        <v>123</v>
      </c>
      <c r="C106" s="2" t="s">
        <v>2</v>
      </c>
      <c r="D106" s="2">
        <v>1</v>
      </c>
      <c r="E106" s="2">
        <f>VLOOKUP(B106,'Listado de precios'!$A$5:$C$184,3,0)</f>
        <v>90000</v>
      </c>
      <c r="F106" s="2">
        <f>E106*D106</f>
        <v>90000</v>
      </c>
    </row>
    <row r="107" spans="1:6" x14ac:dyDescent="0.2">
      <c r="A107" s="2">
        <f t="shared" si="11"/>
        <v>7.0499999999999989</v>
      </c>
      <c r="B107" s="2" t="s">
        <v>73</v>
      </c>
      <c r="C107" s="2" t="s">
        <v>2</v>
      </c>
      <c r="D107" s="2">
        <v>12</v>
      </c>
      <c r="E107" s="2">
        <f>VLOOKUP(B107,'Listado de precios'!$A$5:$C$184,3,0)</f>
        <v>11996</v>
      </c>
      <c r="F107" s="2">
        <f t="shared" si="12"/>
        <v>143952</v>
      </c>
    </row>
    <row r="108" spans="1:6" ht="25.5" customHeight="1" x14ac:dyDescent="0.2">
      <c r="A108" s="2">
        <f t="shared" si="11"/>
        <v>7.0599999999999987</v>
      </c>
      <c r="B108" s="2" t="s">
        <v>20</v>
      </c>
      <c r="C108" s="2" t="s">
        <v>1</v>
      </c>
      <c r="D108" s="2">
        <v>8</v>
      </c>
      <c r="E108" s="2">
        <f>VLOOKUP(B108,'Listado de precios'!$A$5:$C$184,3,0)</f>
        <v>69389</v>
      </c>
      <c r="F108" s="2">
        <f t="shared" si="12"/>
        <v>555112</v>
      </c>
    </row>
    <row r="109" spans="1:6" x14ac:dyDescent="0.2">
      <c r="A109" s="2">
        <f t="shared" si="11"/>
        <v>7.0699999999999985</v>
      </c>
      <c r="B109" s="2" t="s">
        <v>126</v>
      </c>
      <c r="C109" s="2" t="s">
        <v>2</v>
      </c>
      <c r="D109" s="2">
        <v>1</v>
      </c>
      <c r="E109" s="2">
        <f>VLOOKUP(B109,'Listado de precios'!$A$5:$C$184,3,0)</f>
        <v>642000</v>
      </c>
      <c r="F109" s="2">
        <f t="shared" si="12"/>
        <v>642000</v>
      </c>
    </row>
    <row r="110" spans="1:6" x14ac:dyDescent="0.2">
      <c r="E110" s="2" t="s">
        <v>87</v>
      </c>
      <c r="F110" s="2">
        <f>SUM(F103:F109)</f>
        <v>3262910.6500000004</v>
      </c>
    </row>
    <row r="112" spans="1:6" x14ac:dyDescent="0.2">
      <c r="A112" s="2" t="s">
        <v>10</v>
      </c>
      <c r="B112" s="2" t="s">
        <v>109</v>
      </c>
    </row>
    <row r="113" spans="1:6" x14ac:dyDescent="0.2">
      <c r="A113" s="2">
        <v>8</v>
      </c>
      <c r="B113" s="2" t="s">
        <v>15</v>
      </c>
    </row>
    <row r="114" spans="1:6" x14ac:dyDescent="0.2">
      <c r="A114" s="2">
        <f t="shared" ref="A114:A135" si="13">A113+0.01</f>
        <v>8.01</v>
      </c>
      <c r="B114" s="2" t="s">
        <v>76</v>
      </c>
      <c r="C114" s="2" t="s">
        <v>2</v>
      </c>
      <c r="D114" s="2">
        <v>1</v>
      </c>
      <c r="E114" s="2">
        <f>VLOOKUP(B114,'Listado de precios'!$A$5:$C$184,3,0)</f>
        <v>522095.81640000001</v>
      </c>
      <c r="F114" s="2">
        <f>E114*D114</f>
        <v>522095.81640000001</v>
      </c>
    </row>
    <row r="115" spans="1:6" x14ac:dyDescent="0.2">
      <c r="A115" s="2">
        <f t="shared" si="13"/>
        <v>8.02</v>
      </c>
      <c r="B115" s="2" t="s">
        <v>17</v>
      </c>
      <c r="C115" s="2" t="s">
        <v>2</v>
      </c>
      <c r="D115" s="2">
        <v>1</v>
      </c>
      <c r="E115" s="2">
        <f>VLOOKUP(B115,'Listado de precios'!$A$5:$C$184,3,0)</f>
        <v>180000</v>
      </c>
      <c r="F115" s="2">
        <f t="shared" ref="F115:F135" si="14">E115*D115</f>
        <v>180000</v>
      </c>
    </row>
    <row r="116" spans="1:6" x14ac:dyDescent="0.2">
      <c r="A116" s="2">
        <f t="shared" si="13"/>
        <v>8.0299999999999994</v>
      </c>
      <c r="B116" s="2" t="s">
        <v>14</v>
      </c>
      <c r="C116" s="2" t="s">
        <v>2</v>
      </c>
      <c r="D116" s="2">
        <v>1</v>
      </c>
      <c r="E116" s="2">
        <f>VLOOKUP(B116,'Listado de precios'!$A$5:$C$184,3,0)</f>
        <v>65244.062700000002</v>
      </c>
      <c r="F116" s="2">
        <f t="shared" si="14"/>
        <v>65244.062700000002</v>
      </c>
    </row>
    <row r="117" spans="1:6" x14ac:dyDescent="0.2">
      <c r="A117" s="2">
        <f t="shared" si="13"/>
        <v>8.0399999999999991</v>
      </c>
      <c r="B117" s="2" t="s">
        <v>165</v>
      </c>
      <c r="C117" s="2" t="s">
        <v>2</v>
      </c>
      <c r="D117" s="2">
        <v>1</v>
      </c>
      <c r="E117" s="2">
        <f>VLOOKUP(B117,'Listado de precios'!$A$5:$C$184,3,0)</f>
        <v>153900</v>
      </c>
      <c r="F117" s="2">
        <f t="shared" si="14"/>
        <v>153900</v>
      </c>
    </row>
    <row r="118" spans="1:6" x14ac:dyDescent="0.2">
      <c r="A118" s="2">
        <f t="shared" si="13"/>
        <v>8.0499999999999989</v>
      </c>
      <c r="B118" s="2" t="s">
        <v>16</v>
      </c>
      <c r="C118" s="2" t="s">
        <v>2</v>
      </c>
      <c r="D118" s="2">
        <v>1</v>
      </c>
      <c r="E118" s="2">
        <f>VLOOKUP(B118,'Listado de precios'!$A$5:$C$184,3,0)</f>
        <v>235900</v>
      </c>
      <c r="F118" s="2">
        <f t="shared" si="14"/>
        <v>235900</v>
      </c>
    </row>
    <row r="119" spans="1:6" x14ac:dyDescent="0.2">
      <c r="A119" s="2">
        <f t="shared" si="13"/>
        <v>8.0599999999999987</v>
      </c>
      <c r="B119" s="2" t="s">
        <v>65</v>
      </c>
      <c r="C119" s="2" t="s">
        <v>2</v>
      </c>
      <c r="D119" s="2">
        <v>4</v>
      </c>
      <c r="E119" s="2">
        <f>VLOOKUP(B119,'Listado de precios'!$A$5:$C$184,3,0)</f>
        <v>383500</v>
      </c>
      <c r="F119" s="2">
        <f t="shared" si="14"/>
        <v>1534000</v>
      </c>
    </row>
    <row r="120" spans="1:6" x14ac:dyDescent="0.2">
      <c r="A120" s="2">
        <f t="shared" si="13"/>
        <v>8.0699999999999985</v>
      </c>
      <c r="B120" s="2" t="s">
        <v>72</v>
      </c>
      <c r="C120" s="2" t="s">
        <v>2</v>
      </c>
      <c r="D120" s="2">
        <v>1</v>
      </c>
      <c r="E120" s="2">
        <f>VLOOKUP(B120,'Listado de precios'!$A$5:$C$184,3,0)</f>
        <v>229984.4253</v>
      </c>
      <c r="F120" s="2">
        <f t="shared" si="14"/>
        <v>229984.4253</v>
      </c>
    </row>
    <row r="121" spans="1:6" x14ac:dyDescent="0.2">
      <c r="A121" s="2">
        <f t="shared" si="13"/>
        <v>8.0799999999999983</v>
      </c>
      <c r="B121" s="2" t="s">
        <v>67</v>
      </c>
      <c r="C121" s="2" t="s">
        <v>2</v>
      </c>
      <c r="D121" s="2">
        <v>12</v>
      </c>
      <c r="E121" s="2">
        <f>VLOOKUP(B121,'Listado de precios'!$A$5:$C$184,3,0)</f>
        <v>6055.0502999999999</v>
      </c>
      <c r="F121" s="2">
        <f t="shared" si="14"/>
        <v>72660.603600000002</v>
      </c>
    </row>
    <row r="122" spans="1:6" x14ac:dyDescent="0.2">
      <c r="A122" s="2">
        <f t="shared" si="13"/>
        <v>8.0899999999999981</v>
      </c>
      <c r="B122" s="2" t="s">
        <v>36</v>
      </c>
      <c r="C122" s="2" t="s">
        <v>2</v>
      </c>
      <c r="D122" s="2">
        <v>1</v>
      </c>
      <c r="E122" s="2">
        <f>VLOOKUP(B122,'Listado de precios'!$A$5:$C$184,3,0)</f>
        <v>2400.5229000000004</v>
      </c>
      <c r="F122" s="2">
        <f t="shared" si="14"/>
        <v>2400.5229000000004</v>
      </c>
    </row>
    <row r="123" spans="1:6" x14ac:dyDescent="0.2">
      <c r="A123" s="2">
        <f t="shared" si="13"/>
        <v>8.0999999999999979</v>
      </c>
      <c r="B123" s="2" t="s">
        <v>47</v>
      </c>
      <c r="C123" s="2" t="s">
        <v>2</v>
      </c>
      <c r="D123" s="2">
        <v>1</v>
      </c>
      <c r="E123" s="2">
        <f>VLOOKUP(B123,'Listado de precios'!$A$5:$C$184,3,0)</f>
        <v>635242.85100000002</v>
      </c>
      <c r="F123" s="2">
        <f t="shared" si="14"/>
        <v>635242.85100000002</v>
      </c>
    </row>
    <row r="124" spans="1:6" x14ac:dyDescent="0.2">
      <c r="A124" s="2">
        <f t="shared" si="13"/>
        <v>8.1099999999999977</v>
      </c>
      <c r="B124" s="2" t="s">
        <v>7</v>
      </c>
      <c r="C124" s="2" t="s">
        <v>2</v>
      </c>
      <c r="D124" s="2">
        <v>6</v>
      </c>
      <c r="E124" s="2">
        <f>VLOOKUP(B124,'Listado de precios'!$A$5:$C$184,3,0)</f>
        <v>245820.7107</v>
      </c>
      <c r="F124" s="2">
        <f t="shared" si="14"/>
        <v>1474924.2642000001</v>
      </c>
    </row>
    <row r="125" spans="1:6" x14ac:dyDescent="0.2">
      <c r="A125" s="2">
        <f t="shared" si="13"/>
        <v>8.1199999999999974</v>
      </c>
      <c r="B125" s="2" t="s">
        <v>39</v>
      </c>
      <c r="C125" s="2" t="s">
        <v>2</v>
      </c>
      <c r="D125" s="2">
        <v>1</v>
      </c>
      <c r="E125" s="2">
        <f>VLOOKUP(B125,'Listado de precios'!$A$5:$C$184,3,0)</f>
        <v>2400.5229000000004</v>
      </c>
      <c r="F125" s="2">
        <f t="shared" si="14"/>
        <v>2400.5229000000004</v>
      </c>
    </row>
    <row r="126" spans="1:6" x14ac:dyDescent="0.2">
      <c r="A126" s="2">
        <f t="shared" si="13"/>
        <v>8.1299999999999972</v>
      </c>
      <c r="B126" s="2" t="s">
        <v>13</v>
      </c>
      <c r="C126" s="2" t="s">
        <v>2</v>
      </c>
      <c r="D126" s="2">
        <v>1</v>
      </c>
      <c r="E126" s="2">
        <f>VLOOKUP(B126,'Listado de precios'!$A$5:$C$184,3,0)</f>
        <v>198455.16930000004</v>
      </c>
      <c r="F126" s="2">
        <f t="shared" si="14"/>
        <v>198455.16930000004</v>
      </c>
    </row>
    <row r="127" spans="1:6" x14ac:dyDescent="0.2">
      <c r="A127" s="2">
        <f t="shared" si="13"/>
        <v>8.139999999999997</v>
      </c>
      <c r="B127" s="2" t="s">
        <v>153</v>
      </c>
      <c r="C127" s="2" t="s">
        <v>2</v>
      </c>
      <c r="D127" s="2">
        <v>1</v>
      </c>
      <c r="E127" s="2">
        <f>VLOOKUP(B127,'Listado de precios'!$A$5:$C$184,3,0)</f>
        <v>54900</v>
      </c>
      <c r="F127" s="2">
        <f t="shared" si="14"/>
        <v>54900</v>
      </c>
    </row>
    <row r="128" spans="1:6" x14ac:dyDescent="0.2">
      <c r="A128" s="2">
        <f t="shared" si="13"/>
        <v>8.1499999999999968</v>
      </c>
      <c r="B128" s="2" t="s">
        <v>19</v>
      </c>
      <c r="C128" s="2" t="s">
        <v>2</v>
      </c>
      <c r="D128" s="2">
        <v>1</v>
      </c>
      <c r="E128" s="2">
        <f>VLOOKUP(B128,'Listado de precios'!$A$5:$C$184,3,0)</f>
        <v>257966.63999999998</v>
      </c>
      <c r="F128" s="2">
        <f t="shared" si="14"/>
        <v>257966.63999999998</v>
      </c>
    </row>
    <row r="129" spans="1:6" x14ac:dyDescent="0.2">
      <c r="A129" s="2">
        <f t="shared" si="13"/>
        <v>8.1599999999999966</v>
      </c>
      <c r="B129" s="2" t="s">
        <v>66</v>
      </c>
      <c r="C129" s="2" t="s">
        <v>2</v>
      </c>
      <c r="D129" s="2">
        <v>4</v>
      </c>
      <c r="E129" s="2">
        <f>VLOOKUP(B129,'Listado de precios'!$A$5:$C$184,3,0)</f>
        <v>193474.98</v>
      </c>
      <c r="F129" s="2">
        <f t="shared" si="14"/>
        <v>773899.92</v>
      </c>
    </row>
    <row r="130" spans="1:6" x14ac:dyDescent="0.2">
      <c r="A130" s="2">
        <f t="shared" si="13"/>
        <v>8.1699999999999964</v>
      </c>
      <c r="B130" s="2" t="s">
        <v>23</v>
      </c>
      <c r="C130" s="2" t="s">
        <v>1</v>
      </c>
      <c r="D130" s="2">
        <v>10</v>
      </c>
      <c r="E130" s="2">
        <f>VLOOKUP(B130,'Listado de precios'!$A$5:$C$184,3,0)</f>
        <v>4126</v>
      </c>
      <c r="F130" s="2">
        <f t="shared" si="14"/>
        <v>41260</v>
      </c>
    </row>
    <row r="131" spans="1:6" x14ac:dyDescent="0.2">
      <c r="A131" s="2">
        <f t="shared" si="13"/>
        <v>8.1799999999999962</v>
      </c>
      <c r="B131" s="2" t="s">
        <v>81</v>
      </c>
      <c r="C131" s="2" t="s">
        <v>1</v>
      </c>
      <c r="D131" s="2">
        <v>2</v>
      </c>
      <c r="E131" s="2">
        <f>VLOOKUP(B131,'Listado de precios'!$A$5:$C$184,3,0)</f>
        <v>20711</v>
      </c>
      <c r="F131" s="2">
        <f t="shared" si="14"/>
        <v>41422</v>
      </c>
    </row>
    <row r="132" spans="1:6" x14ac:dyDescent="0.2">
      <c r="A132" s="2">
        <f t="shared" si="13"/>
        <v>8.1899999999999959</v>
      </c>
      <c r="B132" s="2" t="s">
        <v>73</v>
      </c>
      <c r="C132" s="2" t="s">
        <v>2</v>
      </c>
      <c r="D132" s="2">
        <v>12</v>
      </c>
      <c r="E132" s="2">
        <f>VLOOKUP(B132,'Listado de precios'!$A$5:$C$184,3,0)</f>
        <v>11996</v>
      </c>
      <c r="F132" s="2">
        <f t="shared" si="14"/>
        <v>143952</v>
      </c>
    </row>
    <row r="133" spans="1:6" ht="25.5" customHeight="1" x14ac:dyDescent="0.2">
      <c r="A133" s="2">
        <f t="shared" si="13"/>
        <v>8.1999999999999957</v>
      </c>
      <c r="B133" s="2" t="s">
        <v>20</v>
      </c>
      <c r="C133" s="2" t="s">
        <v>1</v>
      </c>
      <c r="D133" s="2">
        <v>8</v>
      </c>
      <c r="E133" s="2">
        <f>VLOOKUP(B133,'Listado de precios'!$A$5:$C$184,3,0)</f>
        <v>69389</v>
      </c>
      <c r="F133" s="2">
        <f t="shared" si="14"/>
        <v>555112</v>
      </c>
    </row>
    <row r="134" spans="1:6" x14ac:dyDescent="0.2">
      <c r="A134" s="2">
        <f t="shared" si="13"/>
        <v>8.2099999999999955</v>
      </c>
      <c r="B134" s="2" t="s">
        <v>124</v>
      </c>
      <c r="C134" s="2" t="s">
        <v>2</v>
      </c>
      <c r="D134" s="2">
        <v>1</v>
      </c>
      <c r="E134" s="2">
        <f>VLOOKUP(B134,'Listado de precios'!$A$5:$C$184,3,0)</f>
        <v>160500</v>
      </c>
      <c r="F134" s="2">
        <f t="shared" si="14"/>
        <v>160500</v>
      </c>
    </row>
    <row r="135" spans="1:6" x14ac:dyDescent="0.2">
      <c r="A135" s="2">
        <f t="shared" si="13"/>
        <v>8.2199999999999953</v>
      </c>
      <c r="B135" s="2" t="s">
        <v>125</v>
      </c>
      <c r="C135" s="2" t="s">
        <v>2</v>
      </c>
      <c r="D135" s="2">
        <v>1</v>
      </c>
      <c r="E135" s="2">
        <f>VLOOKUP(B135,'Listado de precios'!$A$5:$C$184,3,0)</f>
        <v>1070000</v>
      </c>
      <c r="F135" s="2">
        <f t="shared" si="14"/>
        <v>1070000</v>
      </c>
    </row>
    <row r="136" spans="1:6" x14ac:dyDescent="0.2">
      <c r="E136" s="2" t="s">
        <v>87</v>
      </c>
      <c r="F136" s="2">
        <f>SUM(F114:F135)</f>
        <v>8406220.7982999999</v>
      </c>
    </row>
    <row r="138" spans="1:6" x14ac:dyDescent="0.2">
      <c r="A138" s="2" t="s">
        <v>10</v>
      </c>
      <c r="B138" s="2" t="s">
        <v>110</v>
      </c>
    </row>
    <row r="139" spans="1:6" x14ac:dyDescent="0.2">
      <c r="A139" s="2">
        <v>9</v>
      </c>
      <c r="B139" s="2" t="s">
        <v>15</v>
      </c>
    </row>
    <row r="140" spans="1:6" x14ac:dyDescent="0.2">
      <c r="A140" s="2">
        <f t="shared" ref="A140:A149" si="15">A139+0.01</f>
        <v>9.01</v>
      </c>
      <c r="B140" s="2" t="s">
        <v>84</v>
      </c>
      <c r="C140" s="2" t="s">
        <v>1</v>
      </c>
      <c r="D140" s="2">
        <v>132.4</v>
      </c>
      <c r="E140" s="2">
        <f>VLOOKUP(B140,'Listado de precios'!$A$5:$C$184,3,0)</f>
        <v>16830</v>
      </c>
      <c r="F140" s="2">
        <f t="shared" ref="F140:F149" si="16">D140*E140</f>
        <v>2228292</v>
      </c>
    </row>
    <row r="141" spans="1:6" x14ac:dyDescent="0.2">
      <c r="A141" s="2">
        <f t="shared" si="15"/>
        <v>9.02</v>
      </c>
      <c r="B141" s="2" t="s">
        <v>83</v>
      </c>
      <c r="C141" s="2" t="s">
        <v>1</v>
      </c>
      <c r="D141" s="2">
        <v>170</v>
      </c>
      <c r="E141" s="2">
        <f>VLOOKUP(B141,'Listado de precios'!$A$5:$C$184,3,0)</f>
        <v>10820</v>
      </c>
      <c r="F141" s="2">
        <f t="shared" si="16"/>
        <v>1839400</v>
      </c>
    </row>
    <row r="142" spans="1:6" x14ac:dyDescent="0.2">
      <c r="A142" s="2">
        <f t="shared" si="15"/>
        <v>9.0299999999999994</v>
      </c>
      <c r="B142" s="2" t="s">
        <v>133</v>
      </c>
      <c r="C142" s="2" t="s">
        <v>1</v>
      </c>
      <c r="D142" s="2">
        <v>303</v>
      </c>
      <c r="E142" s="2">
        <f>VLOOKUP(B142,'Listado de precios'!$A$5:$C$184,3,0)</f>
        <v>6500</v>
      </c>
      <c r="F142" s="2">
        <f t="shared" si="16"/>
        <v>1969500</v>
      </c>
    </row>
    <row r="143" spans="1:6" x14ac:dyDescent="0.2">
      <c r="A143" s="2">
        <f t="shared" si="15"/>
        <v>9.0399999999999991</v>
      </c>
      <c r="B143" s="2" t="s">
        <v>171</v>
      </c>
      <c r="C143" s="2" t="s">
        <v>1</v>
      </c>
      <c r="D143" s="2">
        <f>D141</f>
        <v>170</v>
      </c>
      <c r="E143" s="2">
        <f>VLOOKUP(B143,'Listado de precios'!$A$5:$C$184,3,0)</f>
        <v>2889</v>
      </c>
      <c r="F143" s="2">
        <f t="shared" si="16"/>
        <v>491130</v>
      </c>
    </row>
    <row r="144" spans="1:6" x14ac:dyDescent="0.2">
      <c r="A144" s="2">
        <f t="shared" si="15"/>
        <v>9.0499999999999989</v>
      </c>
      <c r="B144" s="2" t="s">
        <v>34</v>
      </c>
      <c r="C144" s="2" t="s">
        <v>2</v>
      </c>
      <c r="D144" s="2">
        <v>4</v>
      </c>
      <c r="E144" s="2">
        <f>VLOOKUP(B144,'Listado de precios'!$A$5:$C$184,3,0)</f>
        <v>302568</v>
      </c>
      <c r="F144" s="2">
        <f t="shared" si="16"/>
        <v>1210272</v>
      </c>
    </row>
    <row r="145" spans="1:6" x14ac:dyDescent="0.2">
      <c r="A145" s="2">
        <f t="shared" si="15"/>
        <v>9.0599999999999987</v>
      </c>
      <c r="B145" s="2" t="s">
        <v>57</v>
      </c>
      <c r="C145" s="2" t="s">
        <v>2</v>
      </c>
      <c r="D145" s="2">
        <f>D144</f>
        <v>4</v>
      </c>
      <c r="E145" s="2">
        <f>VLOOKUP(B145,'Listado de precios'!$A$5:$C$184,3,0)</f>
        <v>16050</v>
      </c>
      <c r="F145" s="2">
        <f t="shared" si="16"/>
        <v>64200</v>
      </c>
    </row>
    <row r="146" spans="1:6" x14ac:dyDescent="0.2">
      <c r="A146" s="2">
        <f t="shared" si="15"/>
        <v>9.0699999999999985</v>
      </c>
      <c r="B146" s="2" t="s">
        <v>35</v>
      </c>
      <c r="C146" s="2" t="s">
        <v>2</v>
      </c>
      <c r="D146" s="2">
        <v>2</v>
      </c>
      <c r="E146" s="2">
        <f>VLOOKUP(B146,'Listado de precios'!$A$5:$C$184,3,0)</f>
        <v>378210</v>
      </c>
      <c r="F146" s="2">
        <f t="shared" si="16"/>
        <v>756420</v>
      </c>
    </row>
    <row r="147" spans="1:6" x14ac:dyDescent="0.2">
      <c r="A147" s="2">
        <f t="shared" si="15"/>
        <v>9.0799999999999983</v>
      </c>
      <c r="B147" s="2" t="s">
        <v>58</v>
      </c>
      <c r="C147" s="2" t="s">
        <v>2</v>
      </c>
      <c r="D147" s="2">
        <f>D146</f>
        <v>2</v>
      </c>
      <c r="E147" s="2">
        <f>VLOOKUP(B147,'Listado de precios'!$A$5:$C$184,3,0)</f>
        <v>40881</v>
      </c>
      <c r="F147" s="2">
        <f t="shared" si="16"/>
        <v>81762</v>
      </c>
    </row>
    <row r="148" spans="1:6" x14ac:dyDescent="0.2">
      <c r="A148" s="2">
        <f t="shared" si="15"/>
        <v>9.0899999999999981</v>
      </c>
      <c r="B148" s="2" t="s">
        <v>37</v>
      </c>
      <c r="C148" s="2" t="s">
        <v>38</v>
      </c>
      <c r="D148" s="2">
        <f>0.00339*30</f>
        <v>0.1017</v>
      </c>
      <c r="E148" s="2">
        <f>VLOOKUP(B148,'Listado de precios'!$A$5:$C$184,3,0)</f>
        <v>56900</v>
      </c>
      <c r="F148" s="2">
        <f t="shared" si="16"/>
        <v>5786.73</v>
      </c>
    </row>
    <row r="149" spans="1:6" x14ac:dyDescent="0.2">
      <c r="A149" s="2">
        <f t="shared" si="15"/>
        <v>9.0999999999999979</v>
      </c>
      <c r="B149" s="2" t="s">
        <v>53</v>
      </c>
      <c r="C149" s="2" t="s">
        <v>2</v>
      </c>
      <c r="D149" s="2">
        <f>0.01*30</f>
        <v>0.3</v>
      </c>
      <c r="E149" s="2">
        <f>VLOOKUP(B149,'Listado de precios'!$A$5:$C$184,3,0)</f>
        <v>27900</v>
      </c>
      <c r="F149" s="2">
        <f t="shared" si="16"/>
        <v>8370</v>
      </c>
    </row>
    <row r="150" spans="1:6" x14ac:dyDescent="0.2">
      <c r="E150" s="2" t="s">
        <v>87</v>
      </c>
      <c r="F150" s="2">
        <f>SUM(F140:F149)</f>
        <v>8655132.7300000004</v>
      </c>
    </row>
    <row r="152" spans="1:6" x14ac:dyDescent="0.2">
      <c r="A152" s="2" t="s">
        <v>10</v>
      </c>
      <c r="B152" s="2" t="s">
        <v>112</v>
      </c>
    </row>
    <row r="153" spans="1:6" x14ac:dyDescent="0.2">
      <c r="A153" s="2">
        <v>10</v>
      </c>
      <c r="B153" s="2" t="s">
        <v>15</v>
      </c>
    </row>
    <row r="154" spans="1:6" x14ac:dyDescent="0.2">
      <c r="A154" s="2">
        <f t="shared" ref="A154:A179" si="17">A153+0.01</f>
        <v>10.01</v>
      </c>
      <c r="B154" s="2" t="s">
        <v>79</v>
      </c>
      <c r="C154" s="2" t="s">
        <v>1</v>
      </c>
      <c r="D154" s="2">
        <v>12</v>
      </c>
      <c r="E154" s="2">
        <f>VLOOKUP(B154,'Listado de precios'!$A$5:$C$184,3,0)</f>
        <v>4659</v>
      </c>
      <c r="F154" s="2">
        <f>D154*E154</f>
        <v>55908</v>
      </c>
    </row>
    <row r="155" spans="1:6" x14ac:dyDescent="0.2">
      <c r="A155" s="2">
        <f t="shared" si="17"/>
        <v>10.02</v>
      </c>
      <c r="B155" s="2" t="s">
        <v>129</v>
      </c>
      <c r="C155" s="2" t="s">
        <v>2</v>
      </c>
      <c r="D155" s="2">
        <f>D154</f>
        <v>12</v>
      </c>
      <c r="E155" s="2">
        <f>VLOOKUP(B155,'Listado de precios'!$A$5:$C$184,3,0)</f>
        <v>2167</v>
      </c>
      <c r="F155" s="2">
        <f>D155*E155</f>
        <v>26004</v>
      </c>
    </row>
    <row r="156" spans="1:6" x14ac:dyDescent="0.2">
      <c r="A156" s="2">
        <f t="shared" si="17"/>
        <v>10.029999999999999</v>
      </c>
      <c r="B156" s="2" t="s">
        <v>52</v>
      </c>
      <c r="C156" s="2" t="s">
        <v>2</v>
      </c>
      <c r="D156" s="2">
        <v>12</v>
      </c>
      <c r="E156" s="2">
        <f>VLOOKUP(B156,'Listado de precios'!$A$5:$C$184,3,0)</f>
        <v>165</v>
      </c>
      <c r="F156" s="2">
        <f>D156*E156</f>
        <v>1980</v>
      </c>
    </row>
    <row r="157" spans="1:6" x14ac:dyDescent="0.2">
      <c r="A157" s="2">
        <f t="shared" si="17"/>
        <v>10.039999999999999</v>
      </c>
      <c r="B157" s="2" t="s">
        <v>0</v>
      </c>
      <c r="C157" s="2" t="s">
        <v>1</v>
      </c>
      <c r="D157" s="2">
        <v>8.5</v>
      </c>
      <c r="E157" s="2">
        <f>VLOOKUP(B157,'Listado de precios'!$A$5:$C$184,3,0)</f>
        <v>600</v>
      </c>
      <c r="F157" s="2">
        <f>D157*E157</f>
        <v>5100</v>
      </c>
    </row>
    <row r="158" spans="1:6" x14ac:dyDescent="0.2">
      <c r="A158" s="2">
        <f t="shared" si="17"/>
        <v>10.049999999999999</v>
      </c>
      <c r="B158" s="2" t="s">
        <v>150</v>
      </c>
      <c r="C158" s="2" t="s">
        <v>1</v>
      </c>
      <c r="D158" s="2">
        <f>(2.8+2.6+2.1)*3</f>
        <v>22.5</v>
      </c>
      <c r="E158" s="2">
        <f>VLOOKUP(B158,'Listado de precios'!$A$5:$C$184,3,0)</f>
        <v>880</v>
      </c>
      <c r="F158" s="2">
        <f t="shared" ref="F158:F179" si="18">D158*E158</f>
        <v>19800</v>
      </c>
    </row>
    <row r="159" spans="1:6" x14ac:dyDescent="0.2">
      <c r="A159" s="2">
        <f t="shared" si="17"/>
        <v>10.059999999999999</v>
      </c>
      <c r="B159" s="2" t="s">
        <v>131</v>
      </c>
      <c r="C159" s="2" t="s">
        <v>1</v>
      </c>
      <c r="D159" s="2">
        <f>SUM(D158:D158)</f>
        <v>22.5</v>
      </c>
      <c r="E159" s="2">
        <f>VLOOKUP(B159,'Listado de precios'!$A$5:$C$184,3,0)</f>
        <v>2167</v>
      </c>
      <c r="F159" s="2">
        <f t="shared" si="18"/>
        <v>48757.5</v>
      </c>
    </row>
    <row r="160" spans="1:6" x14ac:dyDescent="0.2">
      <c r="A160" s="2">
        <f t="shared" si="17"/>
        <v>10.069999999999999</v>
      </c>
      <c r="B160" s="2" t="s">
        <v>32</v>
      </c>
      <c r="C160" s="2" t="s">
        <v>2</v>
      </c>
      <c r="D160" s="2">
        <v>1</v>
      </c>
      <c r="E160" s="2">
        <f>VLOOKUP(B160,'Listado de precios'!$A$5:$C$184,3,0)</f>
        <v>31887.542999999998</v>
      </c>
      <c r="F160" s="2">
        <f t="shared" si="18"/>
        <v>31887.542999999998</v>
      </c>
    </row>
    <row r="161" spans="1:6" x14ac:dyDescent="0.2">
      <c r="A161" s="2">
        <f t="shared" si="17"/>
        <v>10.079999999999998</v>
      </c>
      <c r="B161" s="2" t="s">
        <v>61</v>
      </c>
      <c r="C161" s="2" t="s">
        <v>2</v>
      </c>
      <c r="D161" s="2">
        <v>1</v>
      </c>
      <c r="E161" s="2">
        <f>VLOOKUP(B161,'Listado de precios'!$A$5:$C$184,3,0)</f>
        <v>19260</v>
      </c>
      <c r="F161" s="2">
        <f t="shared" si="18"/>
        <v>19260</v>
      </c>
    </row>
    <row r="162" spans="1:6" x14ac:dyDescent="0.2">
      <c r="A162" s="2">
        <f t="shared" si="17"/>
        <v>10.089999999999998</v>
      </c>
      <c r="B162" s="2" t="s">
        <v>24</v>
      </c>
      <c r="C162" s="2" t="s">
        <v>1</v>
      </c>
      <c r="D162" s="2">
        <v>47.5</v>
      </c>
      <c r="E162" s="2">
        <f>VLOOKUP(B162,'Listado de precios'!$A$5:$C$184,3,0)</f>
        <v>1800</v>
      </c>
      <c r="F162" s="2">
        <f t="shared" si="18"/>
        <v>85500</v>
      </c>
    </row>
    <row r="163" spans="1:6" x14ac:dyDescent="0.2">
      <c r="A163" s="2">
        <f t="shared" si="17"/>
        <v>10.099999999999998</v>
      </c>
      <c r="B163" s="2" t="s">
        <v>166</v>
      </c>
      <c r="C163" s="2" t="s">
        <v>2</v>
      </c>
      <c r="D163" s="2">
        <f>D162</f>
        <v>47.5</v>
      </c>
      <c r="E163" s="2">
        <f>VLOOKUP(B163,'Listado de precios'!$A$5:$C$184,3,0)</f>
        <v>800</v>
      </c>
      <c r="F163" s="2">
        <f t="shared" si="18"/>
        <v>38000</v>
      </c>
    </row>
    <row r="164" spans="1:6" x14ac:dyDescent="0.2">
      <c r="A164" s="2">
        <f t="shared" si="17"/>
        <v>10.109999999999998</v>
      </c>
      <c r="B164" s="2" t="s">
        <v>70</v>
      </c>
      <c r="C164" s="2" t="s">
        <v>2</v>
      </c>
      <c r="D164" s="2">
        <v>1</v>
      </c>
      <c r="E164" s="2">
        <f>VLOOKUP(B164,'Listado de precios'!$A$5:$C$184,3,0)</f>
        <v>9200</v>
      </c>
      <c r="F164" s="2">
        <f t="shared" si="18"/>
        <v>9200</v>
      </c>
    </row>
    <row r="165" spans="1:6" x14ac:dyDescent="0.2">
      <c r="A165" s="2">
        <f t="shared" si="17"/>
        <v>10.119999999999997</v>
      </c>
      <c r="B165" s="2" t="s">
        <v>167</v>
      </c>
      <c r="C165" s="2" t="s">
        <v>1</v>
      </c>
      <c r="D165" s="2">
        <v>82</v>
      </c>
      <c r="E165" s="2">
        <f>VLOOKUP(B165,'Listado de precios'!$A$5:$C$184,3,0)</f>
        <v>1329.56</v>
      </c>
      <c r="F165" s="2">
        <f t="shared" si="18"/>
        <v>109023.92</v>
      </c>
    </row>
    <row r="166" spans="1:6" x14ac:dyDescent="0.2">
      <c r="A166" s="2">
        <f t="shared" si="17"/>
        <v>10.129999999999997</v>
      </c>
      <c r="B166" s="2" t="s">
        <v>43</v>
      </c>
      <c r="C166" s="2" t="s">
        <v>2</v>
      </c>
      <c r="D166" s="2">
        <v>1</v>
      </c>
      <c r="E166" s="2">
        <f>VLOOKUP(B166,'Listado de precios'!$A$5:$C$184,3,0)</f>
        <v>7201.5686999999989</v>
      </c>
      <c r="F166" s="2">
        <f>D166*E166</f>
        <v>7201.5686999999989</v>
      </c>
    </row>
    <row r="167" spans="1:6" x14ac:dyDescent="0.2">
      <c r="A167" s="2">
        <f t="shared" si="17"/>
        <v>10.139999999999997</v>
      </c>
      <c r="B167" s="2" t="s">
        <v>41</v>
      </c>
      <c r="C167" s="2" t="s">
        <v>2</v>
      </c>
      <c r="D167" s="2">
        <v>3</v>
      </c>
      <c r="E167" s="2">
        <f>VLOOKUP(B167,'Listado de precios'!$A$5:$C$184,3,0)</f>
        <v>1100</v>
      </c>
      <c r="F167" s="2">
        <f>D167*E167</f>
        <v>3300</v>
      </c>
    </row>
    <row r="168" spans="1:6" x14ac:dyDescent="0.2">
      <c r="A168" s="2">
        <f t="shared" si="17"/>
        <v>10.149999999999997</v>
      </c>
      <c r="B168" s="2" t="s">
        <v>69</v>
      </c>
      <c r="C168" s="2" t="s">
        <v>2</v>
      </c>
      <c r="D168" s="2">
        <v>4</v>
      </c>
      <c r="E168" s="2">
        <f>VLOOKUP(B168,'Listado de precios'!$A$5:$C$184,3,0)</f>
        <v>4400</v>
      </c>
      <c r="F168" s="2">
        <f t="shared" si="18"/>
        <v>17600</v>
      </c>
    </row>
    <row r="169" spans="1:6" x14ac:dyDescent="0.2">
      <c r="A169" s="2">
        <f t="shared" si="17"/>
        <v>10.159999999999997</v>
      </c>
      <c r="B169" s="2" t="s">
        <v>62</v>
      </c>
      <c r="C169" s="2" t="s">
        <v>2</v>
      </c>
      <c r="D169" s="2">
        <v>4</v>
      </c>
      <c r="E169" s="2">
        <f>VLOOKUP(B169,'Listado de precios'!$A$5:$C$184,3,0)</f>
        <v>12840</v>
      </c>
      <c r="F169" s="2">
        <f t="shared" si="18"/>
        <v>51360</v>
      </c>
    </row>
    <row r="170" spans="1:6" x14ac:dyDescent="0.2">
      <c r="A170" s="2">
        <f t="shared" si="17"/>
        <v>10.169999999999996</v>
      </c>
      <c r="B170" s="2" t="s">
        <v>168</v>
      </c>
      <c r="C170" s="2" t="s">
        <v>1</v>
      </c>
      <c r="D170" s="2">
        <v>15</v>
      </c>
      <c r="E170" s="2">
        <f>VLOOKUP(B170,'Listado de precios'!$A$5:$C$184,3,0)</f>
        <v>1329.56</v>
      </c>
      <c r="F170" s="2">
        <f>D170*E170</f>
        <v>19943.399999999998</v>
      </c>
    </row>
    <row r="171" spans="1:6" x14ac:dyDescent="0.2">
      <c r="A171" s="2">
        <f t="shared" si="17"/>
        <v>10.179999999999996</v>
      </c>
      <c r="B171" s="2" t="s">
        <v>71</v>
      </c>
      <c r="C171" s="2" t="s">
        <v>2</v>
      </c>
      <c r="D171" s="2">
        <v>2</v>
      </c>
      <c r="E171" s="2">
        <f>VLOOKUP(B171,'Listado de precios'!$A$5:$C$184,3,0)</f>
        <v>15000</v>
      </c>
      <c r="F171" s="2">
        <f t="shared" si="18"/>
        <v>30000</v>
      </c>
    </row>
    <row r="172" spans="1:6" x14ac:dyDescent="0.2">
      <c r="A172" s="2">
        <f t="shared" si="17"/>
        <v>10.189999999999996</v>
      </c>
      <c r="B172" s="2" t="s">
        <v>64</v>
      </c>
      <c r="C172" s="2" t="s">
        <v>2</v>
      </c>
      <c r="D172" s="2">
        <f>D171</f>
        <v>2</v>
      </c>
      <c r="E172" s="2">
        <f>VLOOKUP(B172,'Listado de precios'!$A$5:$C$184,3,0)</f>
        <v>12840</v>
      </c>
      <c r="F172" s="2">
        <f t="shared" si="18"/>
        <v>25680</v>
      </c>
    </row>
    <row r="173" spans="1:6" x14ac:dyDescent="0.2">
      <c r="A173" s="2">
        <f t="shared" si="17"/>
        <v>10.199999999999996</v>
      </c>
      <c r="B173" s="2" t="s">
        <v>28</v>
      </c>
      <c r="C173" s="2" t="s">
        <v>1</v>
      </c>
      <c r="D173" s="2">
        <v>15</v>
      </c>
      <c r="E173" s="2">
        <f>VLOOKUP(B173,'Listado de precios'!$A$5:$C$184,3,0)</f>
        <v>938.71194000000003</v>
      </c>
      <c r="F173" s="2">
        <f>D173*E173</f>
        <v>14080.679100000001</v>
      </c>
    </row>
    <row r="174" spans="1:6" x14ac:dyDescent="0.2">
      <c r="A174" s="2">
        <f t="shared" si="17"/>
        <v>10.209999999999996</v>
      </c>
      <c r="B174" s="2" t="s">
        <v>42</v>
      </c>
      <c r="C174" s="2" t="s">
        <v>2</v>
      </c>
      <c r="D174" s="2">
        <v>4</v>
      </c>
      <c r="E174" s="2">
        <f>VLOOKUP(B174,'Listado de precios'!$A$5:$C$184,3,0)</f>
        <v>895.71749999999997</v>
      </c>
      <c r="F174" s="2">
        <f t="shared" ref="F174" si="19">D174*E174</f>
        <v>3582.87</v>
      </c>
    </row>
    <row r="175" spans="1:6" x14ac:dyDescent="0.2">
      <c r="A175" s="2">
        <f t="shared" si="17"/>
        <v>10.219999999999995</v>
      </c>
      <c r="B175" s="2" t="s">
        <v>29</v>
      </c>
      <c r="C175" s="2" t="s">
        <v>2</v>
      </c>
      <c r="D175" s="2">
        <v>6</v>
      </c>
      <c r="E175" s="2">
        <f>VLOOKUP(B175,'Listado de precios'!$A$5:$C$184,3,0)</f>
        <v>842</v>
      </c>
      <c r="F175" s="2">
        <f t="shared" si="18"/>
        <v>5052</v>
      </c>
    </row>
    <row r="176" spans="1:6" x14ac:dyDescent="0.2">
      <c r="A176" s="2">
        <f t="shared" si="17"/>
        <v>10.229999999999995</v>
      </c>
      <c r="B176" s="2" t="s">
        <v>37</v>
      </c>
      <c r="C176" s="2" t="s">
        <v>38</v>
      </c>
      <c r="D176" s="2">
        <v>0.01</v>
      </c>
      <c r="E176" s="2">
        <f>VLOOKUP(B176,'Listado de precios'!$A$5:$C$184,3,0)</f>
        <v>56900</v>
      </c>
      <c r="F176" s="2">
        <f t="shared" si="18"/>
        <v>569</v>
      </c>
    </row>
    <row r="177" spans="1:6" x14ac:dyDescent="0.2">
      <c r="A177" s="2">
        <f t="shared" si="17"/>
        <v>10.239999999999995</v>
      </c>
      <c r="B177" s="2" t="s">
        <v>53</v>
      </c>
      <c r="C177" s="2" t="s">
        <v>2</v>
      </c>
      <c r="D177" s="2">
        <v>0.01</v>
      </c>
      <c r="E177" s="2">
        <f>VLOOKUP(B177,'Listado de precios'!$A$5:$C$184,3,0)</f>
        <v>27900</v>
      </c>
      <c r="F177" s="2">
        <f t="shared" si="18"/>
        <v>279</v>
      </c>
    </row>
    <row r="178" spans="1:6" x14ac:dyDescent="0.2">
      <c r="A178" s="2">
        <f t="shared" si="17"/>
        <v>10.249999999999995</v>
      </c>
      <c r="B178" s="2" t="s">
        <v>146</v>
      </c>
      <c r="C178" s="2" t="s">
        <v>2</v>
      </c>
      <c r="D178" s="2">
        <v>2</v>
      </c>
      <c r="E178" s="2">
        <f>VLOOKUP(B178,'Listado de precios'!$A$5:$C$184,3,0)</f>
        <v>10000</v>
      </c>
      <c r="F178" s="2">
        <f t="shared" si="18"/>
        <v>20000</v>
      </c>
    </row>
    <row r="179" spans="1:6" x14ac:dyDescent="0.2">
      <c r="A179" s="2">
        <f t="shared" si="17"/>
        <v>10.259999999999994</v>
      </c>
      <c r="B179" s="2" t="s">
        <v>147</v>
      </c>
      <c r="C179" s="2" t="s">
        <v>2</v>
      </c>
      <c r="D179" s="2">
        <v>2</v>
      </c>
      <c r="E179" s="2">
        <f>VLOOKUP(B179,'Listado de precios'!$A$5:$C$184,3,0)</f>
        <v>6000</v>
      </c>
      <c r="F179" s="2">
        <f t="shared" si="18"/>
        <v>12000</v>
      </c>
    </row>
    <row r="180" spans="1:6" x14ac:dyDescent="0.2">
      <c r="E180" s="2" t="s">
        <v>87</v>
      </c>
      <c r="F180" s="2">
        <f>SUM(F154:F179)</f>
        <v>661069.4807999999</v>
      </c>
    </row>
    <row r="182" spans="1:6" x14ac:dyDescent="0.2">
      <c r="A182" s="2" t="s">
        <v>10</v>
      </c>
      <c r="B182" s="2" t="s">
        <v>116</v>
      </c>
    </row>
    <row r="183" spans="1:6" x14ac:dyDescent="0.2">
      <c r="A183" s="2">
        <v>11</v>
      </c>
      <c r="B183" s="2" t="s">
        <v>15</v>
      </c>
    </row>
    <row r="184" spans="1:6" x14ac:dyDescent="0.2">
      <c r="A184" s="2">
        <f t="shared" ref="A184:A207" si="20">A183+0.01</f>
        <v>11.01</v>
      </c>
      <c r="B184" s="2" t="s">
        <v>151</v>
      </c>
      <c r="C184" s="2" t="s">
        <v>1</v>
      </c>
      <c r="D184" s="2">
        <v>12</v>
      </c>
      <c r="E184" s="2">
        <f>VLOOKUP(B184,'Listado de precios'!$A$5:$C$184,3,0)</f>
        <v>1260</v>
      </c>
      <c r="F184" s="2">
        <f t="shared" ref="F184:F207" si="21">D184*E184</f>
        <v>15120</v>
      </c>
    </row>
    <row r="185" spans="1:6" x14ac:dyDescent="0.2">
      <c r="A185" s="2">
        <f t="shared" si="20"/>
        <v>11.02</v>
      </c>
      <c r="B185" s="2" t="s">
        <v>157</v>
      </c>
      <c r="C185" s="2" t="s">
        <v>1</v>
      </c>
      <c r="D185" s="2">
        <f>SUM(D183:D184)</f>
        <v>12</v>
      </c>
      <c r="E185" s="2">
        <f>VLOOKUP(B185,'Listado de precios'!$A$5:$C$184,3,0)</f>
        <v>2167</v>
      </c>
      <c r="F185" s="2">
        <f t="shared" si="21"/>
        <v>26004</v>
      </c>
    </row>
    <row r="186" spans="1:6" x14ac:dyDescent="0.2">
      <c r="A186" s="2">
        <f t="shared" si="20"/>
        <v>11.03</v>
      </c>
      <c r="B186" s="2" t="s">
        <v>150</v>
      </c>
      <c r="C186" s="2" t="s">
        <v>1</v>
      </c>
      <c r="D186" s="2">
        <v>3</v>
      </c>
      <c r="E186" s="2">
        <f>VLOOKUP(B186,'Listado de precios'!$A$5:$C$184,3,0)</f>
        <v>880</v>
      </c>
      <c r="F186" s="2">
        <f t="shared" si="21"/>
        <v>2640</v>
      </c>
    </row>
    <row r="187" spans="1:6" x14ac:dyDescent="0.2">
      <c r="A187" s="2">
        <f t="shared" si="20"/>
        <v>11.04</v>
      </c>
      <c r="B187" s="2" t="s">
        <v>131</v>
      </c>
      <c r="C187" s="2" t="s">
        <v>1</v>
      </c>
      <c r="D187" s="2">
        <f>D186</f>
        <v>3</v>
      </c>
      <c r="E187" s="2">
        <f>VLOOKUP(B187,'Listado de precios'!$A$5:$C$184,3,0)</f>
        <v>2167</v>
      </c>
      <c r="F187" s="2">
        <f t="shared" si="21"/>
        <v>6501</v>
      </c>
    </row>
    <row r="188" spans="1:6" x14ac:dyDescent="0.2">
      <c r="A188" s="2">
        <f t="shared" si="20"/>
        <v>11.049999999999999</v>
      </c>
      <c r="B188" s="2" t="s">
        <v>32</v>
      </c>
      <c r="C188" s="2" t="s">
        <v>2</v>
      </c>
      <c r="D188" s="2">
        <v>1</v>
      </c>
      <c r="E188" s="2">
        <f>VLOOKUP(B188,'Listado de precios'!$A$5:$C$184,3,0)</f>
        <v>31887.542999999998</v>
      </c>
      <c r="F188" s="2">
        <f t="shared" si="21"/>
        <v>31887.542999999998</v>
      </c>
    </row>
    <row r="189" spans="1:6" x14ac:dyDescent="0.2">
      <c r="A189" s="2">
        <f t="shared" si="20"/>
        <v>11.059999999999999</v>
      </c>
      <c r="B189" s="2" t="s">
        <v>61</v>
      </c>
      <c r="C189" s="2" t="s">
        <v>2</v>
      </c>
      <c r="D189" s="2">
        <v>1</v>
      </c>
      <c r="E189" s="2">
        <f>VLOOKUP(B189,'Listado de precios'!$A$5:$C$184,3,0)</f>
        <v>19260</v>
      </c>
      <c r="F189" s="2">
        <f t="shared" si="21"/>
        <v>19260</v>
      </c>
    </row>
    <row r="190" spans="1:6" x14ac:dyDescent="0.2">
      <c r="A190" s="2">
        <f t="shared" si="20"/>
        <v>11.069999999999999</v>
      </c>
      <c r="B190" s="2" t="s">
        <v>24</v>
      </c>
      <c r="C190" s="2" t="s">
        <v>1</v>
      </c>
      <c r="D190" s="2">
        <v>67</v>
      </c>
      <c r="E190" s="2">
        <f>VLOOKUP(B190,'Listado de precios'!$A$5:$C$184,3,0)</f>
        <v>1800</v>
      </c>
      <c r="F190" s="2">
        <f t="shared" si="21"/>
        <v>120600</v>
      </c>
    </row>
    <row r="191" spans="1:6" x14ac:dyDescent="0.2">
      <c r="A191" s="2">
        <f t="shared" si="20"/>
        <v>11.079999999999998</v>
      </c>
      <c r="B191" s="2" t="s">
        <v>166</v>
      </c>
      <c r="C191" s="2" t="s">
        <v>2</v>
      </c>
      <c r="D191" s="2">
        <f>D190</f>
        <v>67</v>
      </c>
      <c r="E191" s="2">
        <f>VLOOKUP(B191,'Listado de precios'!$A$5:$C$184,3,0)</f>
        <v>800</v>
      </c>
      <c r="F191" s="2">
        <f t="shared" si="21"/>
        <v>53600</v>
      </c>
    </row>
    <row r="192" spans="1:6" x14ac:dyDescent="0.2">
      <c r="A192" s="2">
        <f t="shared" si="20"/>
        <v>11.089999999999998</v>
      </c>
      <c r="B192" s="2" t="s">
        <v>70</v>
      </c>
      <c r="C192" s="2" t="s">
        <v>2</v>
      </c>
      <c r="D192" s="2">
        <v>1</v>
      </c>
      <c r="E192" s="2">
        <f>VLOOKUP(B192,'Listado de precios'!$A$5:$C$184,3,0)</f>
        <v>9200</v>
      </c>
      <c r="F192" s="2">
        <f t="shared" si="21"/>
        <v>9200</v>
      </c>
    </row>
    <row r="193" spans="1:6" x14ac:dyDescent="0.2">
      <c r="A193" s="2">
        <f t="shared" si="20"/>
        <v>11.099999999999998</v>
      </c>
      <c r="B193" s="2" t="s">
        <v>167</v>
      </c>
      <c r="C193" s="2" t="s">
        <v>1</v>
      </c>
      <c r="D193" s="2">
        <v>94</v>
      </c>
      <c r="E193" s="2">
        <f>VLOOKUP(B193,'Listado de precios'!$A$5:$C$184,3,0)</f>
        <v>1329.56</v>
      </c>
      <c r="F193" s="2">
        <f t="shared" si="21"/>
        <v>124978.64</v>
      </c>
    </row>
    <row r="194" spans="1:6" x14ac:dyDescent="0.2">
      <c r="A194" s="2">
        <f t="shared" si="20"/>
        <v>11.109999999999998</v>
      </c>
      <c r="B194" s="2" t="s">
        <v>85</v>
      </c>
      <c r="C194" s="2" t="s">
        <v>2</v>
      </c>
      <c r="D194" s="2">
        <v>1</v>
      </c>
      <c r="E194" s="2">
        <f>VLOOKUP(B194,'Listado de precios'!$A$5:$C$184,3,0)</f>
        <v>2316.6666666666665</v>
      </c>
      <c r="F194" s="2">
        <f t="shared" si="21"/>
        <v>2316.6666666666665</v>
      </c>
    </row>
    <row r="195" spans="1:6" x14ac:dyDescent="0.2">
      <c r="A195" s="2">
        <f t="shared" si="20"/>
        <v>11.119999999999997</v>
      </c>
      <c r="B195" s="2" t="s">
        <v>41</v>
      </c>
      <c r="C195" s="2" t="s">
        <v>2</v>
      </c>
      <c r="D195" s="2">
        <v>2</v>
      </c>
      <c r="E195" s="2">
        <f>VLOOKUP(B195,'Listado de precios'!$A$5:$C$184,3,0)</f>
        <v>1100</v>
      </c>
      <c r="F195" s="2">
        <f t="shared" si="21"/>
        <v>2200</v>
      </c>
    </row>
    <row r="196" spans="1:6" x14ac:dyDescent="0.2">
      <c r="A196" s="2">
        <f t="shared" si="20"/>
        <v>11.129999999999997</v>
      </c>
      <c r="B196" s="2" t="s">
        <v>69</v>
      </c>
      <c r="C196" s="2" t="s">
        <v>2</v>
      </c>
      <c r="D196" s="2">
        <v>2</v>
      </c>
      <c r="E196" s="2">
        <f>VLOOKUP(B196,'Listado de precios'!$A$5:$C$184,3,0)</f>
        <v>4400</v>
      </c>
      <c r="F196" s="2">
        <f t="shared" si="21"/>
        <v>8800</v>
      </c>
    </row>
    <row r="197" spans="1:6" x14ac:dyDescent="0.2">
      <c r="A197" s="2">
        <f t="shared" si="20"/>
        <v>11.139999999999997</v>
      </c>
      <c r="B197" s="2" t="s">
        <v>62</v>
      </c>
      <c r="C197" s="2" t="s">
        <v>2</v>
      </c>
      <c r="D197" s="2">
        <f>D196</f>
        <v>2</v>
      </c>
      <c r="E197" s="2">
        <f>VLOOKUP(B197,'Listado de precios'!$A$5:$C$184,3,0)</f>
        <v>12840</v>
      </c>
      <c r="F197" s="2">
        <f t="shared" si="21"/>
        <v>25680</v>
      </c>
    </row>
    <row r="198" spans="1:6" x14ac:dyDescent="0.2">
      <c r="A198" s="2">
        <f t="shared" si="20"/>
        <v>11.149999999999997</v>
      </c>
      <c r="B198" s="2" t="s">
        <v>168</v>
      </c>
      <c r="C198" s="2" t="s">
        <v>1</v>
      </c>
      <c r="D198" s="2">
        <v>4</v>
      </c>
      <c r="E198" s="2">
        <f>VLOOKUP(B198,'Listado de precios'!$A$5:$C$184,3,0)</f>
        <v>1329.56</v>
      </c>
      <c r="F198" s="2">
        <f t="shared" si="21"/>
        <v>5318.24</v>
      </c>
    </row>
    <row r="199" spans="1:6" x14ac:dyDescent="0.2">
      <c r="A199" s="2">
        <f t="shared" si="20"/>
        <v>11.159999999999997</v>
      </c>
      <c r="B199" s="2" t="s">
        <v>71</v>
      </c>
      <c r="C199" s="2" t="s">
        <v>2</v>
      </c>
      <c r="D199" s="2">
        <v>1</v>
      </c>
      <c r="E199" s="2">
        <f>VLOOKUP(B199,'Listado de precios'!$A$5:$C$184,3,0)</f>
        <v>15000</v>
      </c>
      <c r="F199" s="2">
        <f t="shared" si="21"/>
        <v>15000</v>
      </c>
    </row>
    <row r="200" spans="1:6" x14ac:dyDescent="0.2">
      <c r="A200" s="2">
        <f t="shared" si="20"/>
        <v>11.169999999999996</v>
      </c>
      <c r="B200" s="2" t="s">
        <v>64</v>
      </c>
      <c r="C200" s="2" t="s">
        <v>2</v>
      </c>
      <c r="D200" s="2">
        <f>D199</f>
        <v>1</v>
      </c>
      <c r="E200" s="2">
        <f>VLOOKUP(B200,'Listado de precios'!$A$5:$C$184,3,0)</f>
        <v>12840</v>
      </c>
      <c r="F200" s="2">
        <f t="shared" si="21"/>
        <v>12840</v>
      </c>
    </row>
    <row r="201" spans="1:6" x14ac:dyDescent="0.2">
      <c r="A201" s="2">
        <f t="shared" si="20"/>
        <v>11.179999999999996</v>
      </c>
      <c r="B201" s="2" t="s">
        <v>28</v>
      </c>
      <c r="C201" s="2" t="s">
        <v>1</v>
      </c>
      <c r="D201" s="2">
        <v>4</v>
      </c>
      <c r="E201" s="2">
        <f>VLOOKUP(B201,'Listado de precios'!$A$5:$C$184,3,0)</f>
        <v>938.71194000000003</v>
      </c>
      <c r="F201" s="2">
        <f>D201*E201</f>
        <v>3754.8477600000001</v>
      </c>
    </row>
    <row r="202" spans="1:6" x14ac:dyDescent="0.2">
      <c r="A202" s="2">
        <f t="shared" si="20"/>
        <v>11.189999999999996</v>
      </c>
      <c r="B202" s="2" t="s">
        <v>42</v>
      </c>
      <c r="C202" s="2" t="s">
        <v>2</v>
      </c>
      <c r="D202" s="2">
        <v>2</v>
      </c>
      <c r="E202" s="2">
        <f>VLOOKUP(B202,'Listado de precios'!$A$5:$C$184,3,0)</f>
        <v>895.71749999999997</v>
      </c>
      <c r="F202" s="2">
        <f t="shared" ref="F202" si="22">D202*E202</f>
        <v>1791.4349999999999</v>
      </c>
    </row>
    <row r="203" spans="1:6" x14ac:dyDescent="0.2">
      <c r="A203" s="2">
        <f t="shared" si="20"/>
        <v>11.199999999999996</v>
      </c>
      <c r="B203" s="2" t="s">
        <v>29</v>
      </c>
      <c r="C203" s="2" t="s">
        <v>2</v>
      </c>
      <c r="D203" s="2">
        <v>3</v>
      </c>
      <c r="E203" s="2">
        <f>VLOOKUP(B203,'Listado de precios'!$A$5:$C$184,3,0)</f>
        <v>842</v>
      </c>
      <c r="F203" s="2">
        <f t="shared" si="21"/>
        <v>2526</v>
      </c>
    </row>
    <row r="204" spans="1:6" x14ac:dyDescent="0.2">
      <c r="A204" s="2">
        <f t="shared" si="20"/>
        <v>11.209999999999996</v>
      </c>
      <c r="B204" s="2" t="s">
        <v>37</v>
      </c>
      <c r="C204" s="2" t="s">
        <v>38</v>
      </c>
      <c r="D204" s="2">
        <v>0.01</v>
      </c>
      <c r="E204" s="2">
        <f>VLOOKUP(B204,'Listado de precios'!$A$5:$C$184,3,0)</f>
        <v>56900</v>
      </c>
      <c r="F204" s="2">
        <f t="shared" si="21"/>
        <v>569</v>
      </c>
    </row>
    <row r="205" spans="1:6" x14ac:dyDescent="0.2">
      <c r="A205" s="2">
        <f t="shared" si="20"/>
        <v>11.219999999999995</v>
      </c>
      <c r="B205" s="2" t="s">
        <v>53</v>
      </c>
      <c r="C205" s="2" t="s">
        <v>2</v>
      </c>
      <c r="D205" s="2">
        <v>0.01</v>
      </c>
      <c r="E205" s="2">
        <f>VLOOKUP(B205,'Listado de precios'!$A$5:$C$184,3,0)</f>
        <v>27900</v>
      </c>
      <c r="F205" s="2">
        <f t="shared" si="21"/>
        <v>279</v>
      </c>
    </row>
    <row r="206" spans="1:6" x14ac:dyDescent="0.2">
      <c r="A206" s="2">
        <f t="shared" si="20"/>
        <v>11.229999999999995</v>
      </c>
      <c r="B206" s="2" t="s">
        <v>146</v>
      </c>
      <c r="C206" s="2" t="s">
        <v>2</v>
      </c>
      <c r="D206" s="2">
        <v>1</v>
      </c>
      <c r="E206" s="2">
        <f>VLOOKUP(B206,'Listado de precios'!$A$5:$C$184,3,0)</f>
        <v>10000</v>
      </c>
      <c r="F206" s="2">
        <f t="shared" si="21"/>
        <v>10000</v>
      </c>
    </row>
    <row r="207" spans="1:6" x14ac:dyDescent="0.2">
      <c r="A207" s="2">
        <f t="shared" si="20"/>
        <v>11.239999999999995</v>
      </c>
      <c r="B207" s="2" t="s">
        <v>147</v>
      </c>
      <c r="C207" s="2" t="s">
        <v>2</v>
      </c>
      <c r="D207" s="2">
        <v>1</v>
      </c>
      <c r="E207" s="2">
        <f>VLOOKUP(B207,'Listado de precios'!$A$5:$C$184,3,0)</f>
        <v>6000</v>
      </c>
      <c r="F207" s="2">
        <f t="shared" si="21"/>
        <v>6000</v>
      </c>
    </row>
    <row r="208" spans="1:6" x14ac:dyDescent="0.2">
      <c r="E208" s="2" t="s">
        <v>87</v>
      </c>
      <c r="F208" s="2">
        <f>SUM(F184:F207)</f>
        <v>506866.37242666667</v>
      </c>
    </row>
  </sheetData>
  <conditionalFormatting sqref="A1:XFD1048576">
    <cfRule type="notContainsBlanks" dxfId="65" priority="1">
      <formula>LEN(TRIM(A1))&gt;0</formula>
    </cfRule>
    <cfRule type="containsBlanks" dxfId="64" priority="2">
      <formula>LEN(TRIM(A1))=0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5"/>
  <sheetViews>
    <sheetView zoomScale="85" zoomScaleNormal="85" workbookViewId="0">
      <selection sqref="A1:B2"/>
    </sheetView>
  </sheetViews>
  <sheetFormatPr baseColWidth="10" defaultColWidth="11.42578125" defaultRowHeight="12.75" x14ac:dyDescent="0.2"/>
  <cols>
    <col min="1" max="1" width="11.28515625" style="2" bestFit="1" customWidth="1"/>
    <col min="2" max="2" width="87.7109375" style="2" customWidth="1"/>
    <col min="3" max="3" width="9.140625" style="2" customWidth="1"/>
    <col min="4" max="4" width="11.85546875" style="2" customWidth="1"/>
    <col min="5" max="5" width="18" style="2" customWidth="1"/>
    <col min="6" max="6" width="14.85546875" style="2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215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4" si="1">D6*E6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C15" s="2" t="s">
        <v>2</v>
      </c>
      <c r="D15" s="2">
        <v>1</v>
      </c>
      <c r="E15" s="2">
        <f>VLOOKUP(B15,'Listado de precios'!$A$5:$C$184,3,0)</f>
        <v>10000</v>
      </c>
      <c r="F15" s="2">
        <f>E15*D15</f>
        <v>10000</v>
      </c>
    </row>
    <row r="16" spans="1:6" x14ac:dyDescent="0.2">
      <c r="E16" s="2" t="s">
        <v>87</v>
      </c>
      <c r="F16" s="2">
        <f>SUM(F6:F15)</f>
        <v>52052.987000000001</v>
      </c>
    </row>
    <row r="18" spans="1:6" x14ac:dyDescent="0.2">
      <c r="A18" s="2" t="s">
        <v>10</v>
      </c>
      <c r="B18" s="2" t="s">
        <v>197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66030.293160000001</v>
      </c>
    </row>
    <row r="32" spans="1:6" x14ac:dyDescent="0.2">
      <c r="A32" s="2" t="s">
        <v>10</v>
      </c>
      <c r="B32" s="2" t="s">
        <v>91</v>
      </c>
    </row>
    <row r="33" spans="1:6" x14ac:dyDescent="0.2">
      <c r="A33" s="2">
        <v>3</v>
      </c>
      <c r="B33" s="2" t="s">
        <v>15</v>
      </c>
    </row>
    <row r="34" spans="1:6" x14ac:dyDescent="0.2">
      <c r="A34" s="2"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 t="shared" ref="F34:F40" si="4">D34*E34</f>
        <v>192.89100000000002</v>
      </c>
    </row>
    <row r="35" spans="1:6" x14ac:dyDescent="0.2">
      <c r="A35" s="2">
        <f t="shared" ref="A35:A40" si="5">A34+0.01</f>
        <v>3.0199999999999996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si="4"/>
        <v>279</v>
      </c>
    </row>
    <row r="36" spans="1:6" x14ac:dyDescent="0.2">
      <c r="A36" s="2">
        <f t="shared" si="5"/>
        <v>3.0299999999999994</v>
      </c>
      <c r="B36" s="2" t="s">
        <v>150</v>
      </c>
      <c r="C36" s="2" t="s">
        <v>1</v>
      </c>
      <c r="D36" s="2">
        <v>8</v>
      </c>
      <c r="E36" s="2">
        <f>VLOOKUP(B36,'Listado de precios'!$A$5:$C$184,3,0)</f>
        <v>880</v>
      </c>
      <c r="F36" s="2">
        <f t="shared" si="4"/>
        <v>7040</v>
      </c>
    </row>
    <row r="37" spans="1:6" x14ac:dyDescent="0.2">
      <c r="A37" s="2">
        <f t="shared" si="5"/>
        <v>3.0399999999999991</v>
      </c>
      <c r="B37" s="2" t="s">
        <v>131</v>
      </c>
      <c r="C37" s="2" t="s">
        <v>1</v>
      </c>
      <c r="D37" s="2">
        <f>D36</f>
        <v>8</v>
      </c>
      <c r="E37" s="2">
        <f>VLOOKUP(B37,'Listado de precios'!$A$5:$C$184,3,0)</f>
        <v>2167</v>
      </c>
      <c r="F37" s="2">
        <f t="shared" si="4"/>
        <v>17336</v>
      </c>
    </row>
    <row r="38" spans="1:6" x14ac:dyDescent="0.2">
      <c r="A38" s="2">
        <f t="shared" si="5"/>
        <v>3.0499999999999989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4"/>
        <v>4200</v>
      </c>
    </row>
    <row r="39" spans="1:6" x14ac:dyDescent="0.2">
      <c r="A39" s="2">
        <f t="shared" si="5"/>
        <v>3.0599999999999987</v>
      </c>
      <c r="B39" s="2" t="s">
        <v>177</v>
      </c>
      <c r="C39" s="2" t="s">
        <v>2</v>
      </c>
      <c r="D39" s="2">
        <v>1</v>
      </c>
      <c r="E39" s="2">
        <f>VLOOKUP(B39,'Listado de precios'!$A$5:$C$184,3,0)</f>
        <v>1550</v>
      </c>
      <c r="F39" s="2">
        <f t="shared" si="4"/>
        <v>1550</v>
      </c>
    </row>
    <row r="40" spans="1:6" x14ac:dyDescent="0.2">
      <c r="A40" s="2">
        <f t="shared" si="5"/>
        <v>3.0699999999999985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4"/>
        <v>9630</v>
      </c>
    </row>
    <row r="41" spans="1:6" x14ac:dyDescent="0.2">
      <c r="E41" s="2" t="s">
        <v>87</v>
      </c>
      <c r="F41" s="2">
        <f>SUM(F34:F40)</f>
        <v>40227.891000000003</v>
      </c>
    </row>
    <row r="43" spans="1:6" x14ac:dyDescent="0.2">
      <c r="A43" s="2" t="s">
        <v>10</v>
      </c>
      <c r="B43" s="2" t="s">
        <v>211</v>
      </c>
    </row>
    <row r="44" spans="1:6" x14ac:dyDescent="0.2">
      <c r="A44" s="2">
        <v>4</v>
      </c>
      <c r="B44" s="2" t="s">
        <v>15</v>
      </c>
    </row>
    <row r="45" spans="1:6" x14ac:dyDescent="0.2">
      <c r="A45" s="2">
        <v>3.01</v>
      </c>
      <c r="B45" s="2" t="s">
        <v>37</v>
      </c>
      <c r="C45" s="2" t="s">
        <v>38</v>
      </c>
      <c r="D45" s="2">
        <v>3.3900000000000002E-3</v>
      </c>
      <c r="E45" s="2">
        <f>VLOOKUP(B45,'Listado de precios'!$A$5:$C$184,3,0)</f>
        <v>56900</v>
      </c>
      <c r="F45" s="2">
        <f t="shared" ref="F45:F51" si="6">D45*E45</f>
        <v>192.89100000000002</v>
      </c>
    </row>
    <row r="46" spans="1:6" x14ac:dyDescent="0.2">
      <c r="A46" s="2">
        <v>3.0199999999999996</v>
      </c>
      <c r="B46" s="2" t="s">
        <v>53</v>
      </c>
      <c r="C46" s="2" t="s">
        <v>2</v>
      </c>
      <c r="D46" s="2">
        <v>0.01</v>
      </c>
      <c r="E46" s="2">
        <f>VLOOKUP(B46,'Listado de precios'!$A$5:$C$184,3,0)</f>
        <v>27900</v>
      </c>
      <c r="F46" s="2">
        <f t="shared" si="6"/>
        <v>279</v>
      </c>
    </row>
    <row r="47" spans="1:6" x14ac:dyDescent="0.2">
      <c r="A47" s="2">
        <v>3.0299999999999994</v>
      </c>
      <c r="B47" s="2" t="s">
        <v>150</v>
      </c>
      <c r="C47" s="2" t="s">
        <v>1</v>
      </c>
      <c r="D47" s="2">
        <v>2</v>
      </c>
      <c r="E47" s="2">
        <f>VLOOKUP(B47,'Listado de precios'!$A$5:$C$184,3,0)</f>
        <v>880</v>
      </c>
      <c r="F47" s="2">
        <f t="shared" si="6"/>
        <v>1760</v>
      </c>
    </row>
    <row r="48" spans="1:6" x14ac:dyDescent="0.2">
      <c r="A48" s="2">
        <v>3.0399999999999991</v>
      </c>
      <c r="B48" s="2" t="s">
        <v>131</v>
      </c>
      <c r="C48" s="2" t="s">
        <v>1</v>
      </c>
      <c r="D48" s="2">
        <f>D47</f>
        <v>2</v>
      </c>
      <c r="E48" s="2">
        <f>VLOOKUP(B48,'Listado de precios'!$A$5:$C$184,3,0)</f>
        <v>2167</v>
      </c>
      <c r="F48" s="2">
        <f t="shared" si="6"/>
        <v>4334</v>
      </c>
    </row>
    <row r="49" spans="1:6" x14ac:dyDescent="0.2">
      <c r="A49" s="2">
        <v>3.0499999999999989</v>
      </c>
      <c r="B49" s="2" t="s">
        <v>74</v>
      </c>
      <c r="C49" s="2" t="s">
        <v>75</v>
      </c>
      <c r="D49" s="2">
        <v>1</v>
      </c>
      <c r="E49" s="2">
        <f>VLOOKUP(B49,'Listado de precios'!$A$5:$C$184,3,0)</f>
        <v>4200</v>
      </c>
      <c r="F49" s="2">
        <f t="shared" si="6"/>
        <v>4200</v>
      </c>
    </row>
    <row r="50" spans="1:6" x14ac:dyDescent="0.2">
      <c r="A50" s="2">
        <v>3.0599999999999987</v>
      </c>
      <c r="B50" s="2" t="s">
        <v>177</v>
      </c>
      <c r="C50" s="2" t="s">
        <v>2</v>
      </c>
      <c r="D50" s="2">
        <v>1</v>
      </c>
      <c r="E50" s="2">
        <f>VLOOKUP(B50,'Listado de precios'!$A$5:$C$184,3,0)</f>
        <v>1550</v>
      </c>
      <c r="F50" s="2">
        <f t="shared" si="6"/>
        <v>1550</v>
      </c>
    </row>
    <row r="51" spans="1:6" x14ac:dyDescent="0.2">
      <c r="A51" s="2">
        <v>3.0699999999999985</v>
      </c>
      <c r="B51" s="2" t="s">
        <v>63</v>
      </c>
      <c r="C51" s="2" t="s">
        <v>2</v>
      </c>
      <c r="D51" s="2">
        <v>1</v>
      </c>
      <c r="E51" s="2">
        <f>VLOOKUP(B51,'Listado de precios'!$A$5:$C$184,3,0)</f>
        <v>9630</v>
      </c>
      <c r="F51" s="2">
        <f t="shared" si="6"/>
        <v>9630</v>
      </c>
    </row>
    <row r="52" spans="1:6" x14ac:dyDescent="0.2">
      <c r="E52" s="2" t="s">
        <v>87</v>
      </c>
      <c r="F52" s="2">
        <f>SUM(F45:F51)</f>
        <v>21945.891</v>
      </c>
    </row>
    <row r="54" spans="1:6" x14ac:dyDescent="0.2">
      <c r="A54" s="2" t="s">
        <v>10</v>
      </c>
      <c r="B54" s="2" t="s">
        <v>93</v>
      </c>
    </row>
    <row r="55" spans="1:6" x14ac:dyDescent="0.2">
      <c r="A55" s="2">
        <v>5</v>
      </c>
      <c r="B55" s="2" t="s">
        <v>15</v>
      </c>
    </row>
    <row r="56" spans="1:6" x14ac:dyDescent="0.2">
      <c r="A56" s="2">
        <f t="shared" ref="A56:A64" si="7">A55+0.01</f>
        <v>5.01</v>
      </c>
      <c r="B56" s="2" t="s">
        <v>32</v>
      </c>
      <c r="C56" s="2" t="s">
        <v>2</v>
      </c>
      <c r="D56" s="2">
        <v>1</v>
      </c>
      <c r="E56" s="2">
        <f>VLOOKUP(B56,'Listado de precios'!$A$5:$C$184,3,0)</f>
        <v>31887.542999999998</v>
      </c>
      <c r="F56" s="2">
        <f t="shared" ref="F56:F64" si="8">D56*E56</f>
        <v>31887.542999999998</v>
      </c>
    </row>
    <row r="57" spans="1:6" x14ac:dyDescent="0.2">
      <c r="A57" s="2">
        <f t="shared" si="7"/>
        <v>5.0199999999999996</v>
      </c>
      <c r="B57" s="2" t="s">
        <v>79</v>
      </c>
      <c r="C57" s="2" t="s">
        <v>1</v>
      </c>
      <c r="D57" s="2">
        <v>8.1</v>
      </c>
      <c r="E57" s="2">
        <f>VLOOKUP(B57,'Listado de precios'!$A$5:$C$184,3,0)</f>
        <v>4659</v>
      </c>
      <c r="F57" s="2">
        <f t="shared" si="8"/>
        <v>37737.9</v>
      </c>
    </row>
    <row r="58" spans="1:6" x14ac:dyDescent="0.2">
      <c r="A58" s="2">
        <f t="shared" si="7"/>
        <v>5.0299999999999994</v>
      </c>
      <c r="B58" s="2" t="s">
        <v>129</v>
      </c>
      <c r="C58" s="2" t="s">
        <v>1</v>
      </c>
      <c r="D58" s="2">
        <f>D57</f>
        <v>8.1</v>
      </c>
      <c r="E58" s="2">
        <f>VLOOKUP(B58,'Listado de precios'!$A$5:$C$184,3,0)</f>
        <v>2167</v>
      </c>
      <c r="F58" s="2">
        <f t="shared" si="8"/>
        <v>17552.7</v>
      </c>
    </row>
    <row r="59" spans="1:6" x14ac:dyDescent="0.2">
      <c r="A59" s="2">
        <f t="shared" si="7"/>
        <v>5.0399999999999991</v>
      </c>
      <c r="B59" s="2" t="s">
        <v>52</v>
      </c>
      <c r="C59" s="2" t="s">
        <v>2</v>
      </c>
      <c r="D59" s="2">
        <v>9</v>
      </c>
      <c r="E59" s="2">
        <f>VLOOKUP(B59,'Listado de precios'!$A$5:$C$184,3,0)</f>
        <v>165</v>
      </c>
      <c r="F59" s="2">
        <f t="shared" si="8"/>
        <v>1485</v>
      </c>
    </row>
    <row r="60" spans="1:6" x14ac:dyDescent="0.2">
      <c r="A60" s="2">
        <f t="shared" si="7"/>
        <v>5.0499999999999989</v>
      </c>
      <c r="B60" s="2" t="s">
        <v>0</v>
      </c>
      <c r="C60" s="2" t="s">
        <v>1</v>
      </c>
      <c r="D60" s="2">
        <v>2.9</v>
      </c>
      <c r="E60" s="2">
        <f>VLOOKUP(B60,'Listado de precios'!$A$5:$C$184,3,0)</f>
        <v>600</v>
      </c>
      <c r="F60" s="2">
        <f t="shared" si="8"/>
        <v>1740</v>
      </c>
    </row>
    <row r="61" spans="1:6" x14ac:dyDescent="0.2">
      <c r="A61" s="2">
        <f t="shared" si="7"/>
        <v>5.0599999999999987</v>
      </c>
      <c r="B61" s="2" t="s">
        <v>43</v>
      </c>
      <c r="C61" s="2" t="s">
        <v>2</v>
      </c>
      <c r="D61" s="2">
        <v>1</v>
      </c>
      <c r="E61" s="2">
        <f>VLOOKUP(B61,'Listado de precios'!$A$5:$C$184,3,0)</f>
        <v>7201.5686999999989</v>
      </c>
      <c r="F61" s="2">
        <f t="shared" si="8"/>
        <v>7201.5686999999989</v>
      </c>
    </row>
    <row r="62" spans="1:6" x14ac:dyDescent="0.2">
      <c r="A62" s="2">
        <f t="shared" si="7"/>
        <v>5.0699999999999985</v>
      </c>
      <c r="B62" s="2" t="s">
        <v>41</v>
      </c>
      <c r="C62" s="2" t="s">
        <v>2</v>
      </c>
      <c r="D62" s="2">
        <v>4</v>
      </c>
      <c r="E62" s="2">
        <f>VLOOKUP(B62,'Listado de precios'!$A$5:$C$184,3,0)</f>
        <v>1100</v>
      </c>
      <c r="F62" s="2">
        <f t="shared" si="8"/>
        <v>4400</v>
      </c>
    </row>
    <row r="63" spans="1:6" x14ac:dyDescent="0.2">
      <c r="A63" s="2">
        <f t="shared" si="7"/>
        <v>5.0799999999999983</v>
      </c>
      <c r="B63" s="2" t="s">
        <v>70</v>
      </c>
      <c r="C63" s="2" t="s">
        <v>2</v>
      </c>
      <c r="D63" s="2">
        <v>1</v>
      </c>
      <c r="E63" s="2">
        <f>VLOOKUP(B63,'Listado de precios'!$A$5:$C$184,3,0)</f>
        <v>9200</v>
      </c>
      <c r="F63" s="2">
        <f t="shared" si="8"/>
        <v>9200</v>
      </c>
    </row>
    <row r="64" spans="1:6" x14ac:dyDescent="0.2">
      <c r="A64" s="2">
        <f t="shared" si="7"/>
        <v>5.0899999999999981</v>
      </c>
      <c r="B64" s="2" t="s">
        <v>61</v>
      </c>
      <c r="C64" s="2" t="s">
        <v>2</v>
      </c>
      <c r="D64" s="2">
        <v>1</v>
      </c>
      <c r="E64" s="2">
        <f>VLOOKUP(B64,'Listado de precios'!$A$5:$C$184,3,0)</f>
        <v>19260</v>
      </c>
      <c r="F64" s="2">
        <f t="shared" si="8"/>
        <v>19260</v>
      </c>
    </row>
    <row r="65" spans="1:6" x14ac:dyDescent="0.2">
      <c r="E65" s="2" t="s">
        <v>87</v>
      </c>
      <c r="F65" s="2">
        <f>SUM(F56:F64)</f>
        <v>130464.7117</v>
      </c>
    </row>
    <row r="67" spans="1:6" x14ac:dyDescent="0.2">
      <c r="A67" s="2" t="s">
        <v>10</v>
      </c>
      <c r="B67" s="2" t="s">
        <v>94</v>
      </c>
    </row>
    <row r="68" spans="1:6" x14ac:dyDescent="0.2">
      <c r="A68" s="2">
        <v>6</v>
      </c>
      <c r="B68" s="2" t="s">
        <v>15</v>
      </c>
    </row>
    <row r="69" spans="1:6" x14ac:dyDescent="0.2">
      <c r="A69" s="2">
        <f>A68+0.01</f>
        <v>6.01</v>
      </c>
      <c r="B69" s="2" t="s">
        <v>49</v>
      </c>
      <c r="C69" s="2" t="s">
        <v>2</v>
      </c>
      <c r="D69" s="2">
        <v>1</v>
      </c>
      <c r="E69" s="2">
        <f>VLOOKUP(B69,'Listado de precios'!$A$5:$C$184,3,0)</f>
        <v>147889</v>
      </c>
      <c r="F69" s="2">
        <f t="shared" ref="F69:F80" si="9">D69*E69</f>
        <v>147889</v>
      </c>
    </row>
    <row r="70" spans="1:6" x14ac:dyDescent="0.2">
      <c r="A70" s="2">
        <f>A76+0.01</f>
        <v>6.0799999999999983</v>
      </c>
      <c r="B70" s="2" t="s">
        <v>149</v>
      </c>
      <c r="C70" s="2" t="s">
        <v>2</v>
      </c>
      <c r="D70" s="2">
        <v>1</v>
      </c>
      <c r="E70" s="2">
        <f>VLOOKUP(B70,'Listado de precios'!$A$5:$C$184,3,0)</f>
        <v>8560</v>
      </c>
      <c r="F70" s="2">
        <f t="shared" si="9"/>
        <v>8560</v>
      </c>
    </row>
    <row r="71" spans="1:6" x14ac:dyDescent="0.2">
      <c r="A71" s="2">
        <f>A69+0.01</f>
        <v>6.02</v>
      </c>
      <c r="B71" s="2" t="s">
        <v>77</v>
      </c>
      <c r="C71" s="2" t="s">
        <v>1</v>
      </c>
      <c r="D71" s="2">
        <v>20.5</v>
      </c>
      <c r="E71" s="2">
        <f>VLOOKUP(B71,'Listado de precios'!$A$5:$C$184,3,0)</f>
        <v>9946</v>
      </c>
      <c r="F71" s="2">
        <f t="shared" si="9"/>
        <v>203893</v>
      </c>
    </row>
    <row r="72" spans="1:6" x14ac:dyDescent="0.2">
      <c r="A72" s="2">
        <f>A71+0.01</f>
        <v>6.0299999999999994</v>
      </c>
      <c r="B72" s="2" t="s">
        <v>127</v>
      </c>
      <c r="C72" s="2" t="s">
        <v>1</v>
      </c>
      <c r="D72" s="2">
        <f>D71</f>
        <v>20.5</v>
      </c>
      <c r="E72" s="2">
        <f>VLOOKUP(B72,'Listado de precios'!$A$5:$C$184,3,0)</f>
        <v>4333</v>
      </c>
      <c r="F72" s="2">
        <f t="shared" si="9"/>
        <v>88826.5</v>
      </c>
    </row>
    <row r="73" spans="1:6" x14ac:dyDescent="0.2">
      <c r="A73" s="2">
        <f>A74+0.01</f>
        <v>6.0599999999999987</v>
      </c>
      <c r="B73" s="2" t="s">
        <v>50</v>
      </c>
      <c r="C73" s="2" t="s">
        <v>2</v>
      </c>
      <c r="D73" s="2">
        <v>21</v>
      </c>
      <c r="E73" s="2">
        <f>VLOOKUP(B73,'Listado de precios'!$A$5:$C$184,3,0)</f>
        <v>560</v>
      </c>
      <c r="F73" s="2">
        <f t="shared" si="9"/>
        <v>11760</v>
      </c>
    </row>
    <row r="74" spans="1:6" x14ac:dyDescent="0.2">
      <c r="A74" s="2">
        <f>A75+0.01</f>
        <v>6.0499999999999989</v>
      </c>
      <c r="B74" s="2" t="s">
        <v>0</v>
      </c>
      <c r="C74" s="2" t="s">
        <v>1</v>
      </c>
      <c r="D74" s="2">
        <v>11</v>
      </c>
      <c r="E74" s="2">
        <f>VLOOKUP(B74,'Listado de precios'!$A$5:$C$184,3,0)</f>
        <v>600</v>
      </c>
      <c r="F74" s="2">
        <f t="shared" si="9"/>
        <v>6600</v>
      </c>
    </row>
    <row r="75" spans="1:6" x14ac:dyDescent="0.2">
      <c r="A75" s="2">
        <f>A72+0.01</f>
        <v>6.0399999999999991</v>
      </c>
      <c r="B75" s="2" t="s">
        <v>30</v>
      </c>
      <c r="C75" s="2" t="s">
        <v>2</v>
      </c>
      <c r="D75" s="2">
        <v>2</v>
      </c>
      <c r="E75" s="2">
        <f>VLOOKUP(B75,'Listado de precios'!$A$5:$C$184,3,0)</f>
        <v>86580</v>
      </c>
      <c r="F75" s="2">
        <f t="shared" si="9"/>
        <v>173160</v>
      </c>
    </row>
    <row r="76" spans="1:6" x14ac:dyDescent="0.2">
      <c r="A76" s="2">
        <f>A73+0.01</f>
        <v>6.0699999999999985</v>
      </c>
      <c r="B76" s="2" t="s">
        <v>54</v>
      </c>
      <c r="C76" s="2" t="s">
        <v>2</v>
      </c>
      <c r="D76" s="2">
        <f>D75</f>
        <v>2</v>
      </c>
      <c r="E76" s="2">
        <f>VLOOKUP(B76,'Listado de precios'!$A$5:$C$184,3,0)</f>
        <v>8560</v>
      </c>
      <c r="F76" s="2">
        <f t="shared" si="9"/>
        <v>17120</v>
      </c>
    </row>
    <row r="77" spans="1:6" x14ac:dyDescent="0.2">
      <c r="A77" s="2">
        <f>A76+0.01</f>
        <v>6.0799999999999983</v>
      </c>
      <c r="B77" s="2" t="s">
        <v>27</v>
      </c>
      <c r="C77" s="2" t="s">
        <v>1</v>
      </c>
      <c r="D77" s="2">
        <v>64</v>
      </c>
      <c r="E77" s="2">
        <f>VLOOKUP(B77,'Listado de precios'!$A$5:$C$184,3,0)</f>
        <v>1076.0159999999998</v>
      </c>
      <c r="F77" s="2">
        <f t="shared" si="9"/>
        <v>68865.02399999999</v>
      </c>
    </row>
    <row r="78" spans="1:6" x14ac:dyDescent="0.2">
      <c r="A78" s="2">
        <f>A77+0.01</f>
        <v>6.0899999999999981</v>
      </c>
      <c r="B78" s="2" t="s">
        <v>41</v>
      </c>
      <c r="C78" s="2" t="s">
        <v>2</v>
      </c>
      <c r="D78" s="2">
        <v>9</v>
      </c>
      <c r="E78" s="2">
        <f>VLOOKUP(B78,'Listado de precios'!$A$5:$C$184,3,0)</f>
        <v>1100</v>
      </c>
      <c r="F78" s="2">
        <f t="shared" si="9"/>
        <v>9900</v>
      </c>
    </row>
    <row r="79" spans="1:6" x14ac:dyDescent="0.2">
      <c r="A79" s="2">
        <f>A78+0.01</f>
        <v>6.0999999999999979</v>
      </c>
      <c r="B79" s="2" t="s">
        <v>68</v>
      </c>
      <c r="C79" s="2" t="s">
        <v>2</v>
      </c>
      <c r="D79" s="2">
        <v>1</v>
      </c>
      <c r="E79" s="2">
        <f>VLOOKUP(B79,'Listado de precios'!$A$5:$C$184,3,0)</f>
        <v>18000</v>
      </c>
      <c r="F79" s="2">
        <f t="shared" si="9"/>
        <v>18000</v>
      </c>
    </row>
    <row r="80" spans="1:6" x14ac:dyDescent="0.2">
      <c r="A80" s="2">
        <f>A79+0.01</f>
        <v>6.1099999999999977</v>
      </c>
      <c r="B80" s="2" t="s">
        <v>24</v>
      </c>
      <c r="C80" s="2" t="s">
        <v>1</v>
      </c>
      <c r="D80" s="2">
        <v>32</v>
      </c>
      <c r="E80" s="2">
        <f>VLOOKUP(B80,'Listado de precios'!$A$5:$C$184,3,0)</f>
        <v>1800</v>
      </c>
      <c r="F80" s="2">
        <f t="shared" si="9"/>
        <v>57600</v>
      </c>
    </row>
    <row r="81" spans="1:6" x14ac:dyDescent="0.2">
      <c r="E81" s="2" t="s">
        <v>87</v>
      </c>
      <c r="F81" s="2">
        <f>SUM(F69:F80)</f>
        <v>812173.52399999998</v>
      </c>
    </row>
    <row r="83" spans="1:6" x14ac:dyDescent="0.2">
      <c r="A83" s="2" t="s">
        <v>10</v>
      </c>
      <c r="B83" s="2" t="s">
        <v>96</v>
      </c>
    </row>
    <row r="84" spans="1:6" x14ac:dyDescent="0.2">
      <c r="A84" s="2">
        <v>7</v>
      </c>
      <c r="B84" s="2" t="s">
        <v>15</v>
      </c>
    </row>
    <row r="85" spans="1:6" x14ac:dyDescent="0.2">
      <c r="A85" s="2">
        <f t="shared" ref="A85:A103" si="10">A84+0.01</f>
        <v>7.01</v>
      </c>
      <c r="B85" s="2" t="s">
        <v>49</v>
      </c>
      <c r="C85" s="2" t="s">
        <v>2</v>
      </c>
      <c r="D85" s="2">
        <v>1</v>
      </c>
      <c r="E85" s="2">
        <f>VLOOKUP(B85,'Listado de precios'!$A$5:$C$184,3,0)</f>
        <v>147889</v>
      </c>
      <c r="F85" s="2">
        <f t="shared" ref="F85:F103" si="11">D85*E85</f>
        <v>147889</v>
      </c>
    </row>
    <row r="86" spans="1:6" x14ac:dyDescent="0.2">
      <c r="A86" s="2">
        <f t="shared" si="10"/>
        <v>7.02</v>
      </c>
      <c r="B86" s="2" t="s">
        <v>148</v>
      </c>
      <c r="C86" s="2" t="s">
        <v>2</v>
      </c>
      <c r="D86" s="2">
        <f>D85</f>
        <v>1</v>
      </c>
      <c r="E86" s="2">
        <f>VLOOKUP(B86,'Listado de precios'!$A$5:$C$184,3,0)</f>
        <v>510000</v>
      </c>
      <c r="F86" s="2">
        <f t="shared" si="11"/>
        <v>510000</v>
      </c>
    </row>
    <row r="87" spans="1:6" x14ac:dyDescent="0.2">
      <c r="A87" s="2">
        <f t="shared" si="10"/>
        <v>7.0299999999999994</v>
      </c>
      <c r="B87" s="2" t="s">
        <v>78</v>
      </c>
      <c r="C87" s="2" t="s">
        <v>1</v>
      </c>
      <c r="D87" s="2">
        <v>60.8</v>
      </c>
      <c r="E87" s="2">
        <f>VLOOKUP(B87,'Listado de precios'!$A$5:$C$184,3,0)</f>
        <v>14675</v>
      </c>
      <c r="F87" s="2">
        <f t="shared" si="11"/>
        <v>892240</v>
      </c>
    </row>
    <row r="88" spans="1:6" x14ac:dyDescent="0.2">
      <c r="A88" s="2">
        <f t="shared" si="10"/>
        <v>7.0399999999999991</v>
      </c>
      <c r="B88" s="2" t="s">
        <v>128</v>
      </c>
      <c r="C88" s="2" t="s">
        <v>1</v>
      </c>
      <c r="D88" s="2">
        <f>D87</f>
        <v>60.8</v>
      </c>
      <c r="E88" s="2">
        <f>VLOOKUP(B88,'Listado de precios'!$A$5:$C$184,3,0)</f>
        <v>6500</v>
      </c>
      <c r="F88" s="2">
        <f t="shared" si="11"/>
        <v>395200</v>
      </c>
    </row>
    <row r="89" spans="1:6" x14ac:dyDescent="0.2">
      <c r="A89" s="2">
        <f t="shared" si="10"/>
        <v>7.0499999999999989</v>
      </c>
      <c r="B89" s="2" t="s">
        <v>51</v>
      </c>
      <c r="C89" s="2" t="s">
        <v>2</v>
      </c>
      <c r="D89" s="2">
        <v>61</v>
      </c>
      <c r="E89" s="2">
        <f>VLOOKUP(B89,'Listado de precios'!$A$5:$C$184,3,0)</f>
        <v>910</v>
      </c>
      <c r="F89" s="2">
        <f t="shared" si="11"/>
        <v>55510</v>
      </c>
    </row>
    <row r="90" spans="1:6" x14ac:dyDescent="0.2">
      <c r="A90" s="2">
        <f t="shared" si="10"/>
        <v>7.0599999999999987</v>
      </c>
      <c r="B90" s="2" t="s">
        <v>0</v>
      </c>
      <c r="C90" s="2" t="s">
        <v>1</v>
      </c>
      <c r="D90" s="2">
        <v>19</v>
      </c>
      <c r="E90" s="2">
        <f>VLOOKUP(B90,'Listado de precios'!$A$5:$C$184,3,0)</f>
        <v>600</v>
      </c>
      <c r="F90" s="2">
        <f t="shared" si="11"/>
        <v>11400</v>
      </c>
    </row>
    <row r="91" spans="1:6" x14ac:dyDescent="0.2">
      <c r="A91" s="2">
        <f t="shared" si="10"/>
        <v>7.0699999999999985</v>
      </c>
      <c r="B91" s="2" t="s">
        <v>193</v>
      </c>
      <c r="C91" s="2" t="s">
        <v>2</v>
      </c>
      <c r="D91" s="2">
        <v>1</v>
      </c>
      <c r="E91" s="2">
        <f>VLOOKUP(B91,'Listado de precios'!$A$5:$C$184,3,0)</f>
        <v>308000</v>
      </c>
      <c r="F91" s="2">
        <f t="shared" si="11"/>
        <v>308000</v>
      </c>
    </row>
    <row r="92" spans="1:6" x14ac:dyDescent="0.2">
      <c r="A92" s="2">
        <f t="shared" si="10"/>
        <v>7.0799999999999983</v>
      </c>
      <c r="B92" s="2" t="s">
        <v>21</v>
      </c>
      <c r="C92" s="2" t="s">
        <v>1</v>
      </c>
      <c r="D92" s="2">
        <v>72</v>
      </c>
      <c r="E92" s="2">
        <f>VLOOKUP(B92,'Listado de precios'!$A$5:$C$184,3,0)</f>
        <v>2736.42</v>
      </c>
      <c r="F92" s="2">
        <f t="shared" si="11"/>
        <v>197022.24</v>
      </c>
    </row>
    <row r="93" spans="1:6" x14ac:dyDescent="0.2">
      <c r="A93" s="2">
        <f t="shared" si="10"/>
        <v>7.0899999999999981</v>
      </c>
      <c r="B93" s="2" t="s">
        <v>40</v>
      </c>
      <c r="C93" s="2" t="s">
        <v>2</v>
      </c>
      <c r="D93" s="2">
        <v>1</v>
      </c>
      <c r="E93" s="2">
        <f>VLOOKUP(B93,'Listado de precios'!$A$5:$C$184,3,0)</f>
        <v>4765.2171000000008</v>
      </c>
      <c r="F93" s="2">
        <f t="shared" si="11"/>
        <v>4765.2171000000008</v>
      </c>
    </row>
    <row r="94" spans="1:6" x14ac:dyDescent="0.2">
      <c r="A94" s="2">
        <f t="shared" si="10"/>
        <v>7.0999999999999979</v>
      </c>
      <c r="B94" s="2" t="s">
        <v>22</v>
      </c>
      <c r="C94" s="2" t="s">
        <v>1</v>
      </c>
      <c r="D94" s="2">
        <v>32</v>
      </c>
      <c r="E94" s="2">
        <f>VLOOKUP(B94,'Listado de precios'!$A$5:$C$184,3,0)</f>
        <v>1076.0159999999998</v>
      </c>
      <c r="F94" s="2">
        <f t="shared" si="11"/>
        <v>34432.511999999995</v>
      </c>
    </row>
    <row r="95" spans="1:6" x14ac:dyDescent="0.2">
      <c r="A95" s="2">
        <f t="shared" si="10"/>
        <v>7.1099999999999977</v>
      </c>
      <c r="B95" s="2" t="s">
        <v>41</v>
      </c>
      <c r="C95" s="2" t="s">
        <v>2</v>
      </c>
      <c r="D95" s="2">
        <v>5</v>
      </c>
      <c r="E95" s="2">
        <f>VLOOKUP(B95,'Listado de precios'!$A$5:$C$184,3,0)</f>
        <v>1100</v>
      </c>
      <c r="F95" s="2">
        <f t="shared" si="11"/>
        <v>5500</v>
      </c>
    </row>
    <row r="96" spans="1:6" x14ac:dyDescent="0.2">
      <c r="A96" s="2">
        <f t="shared" si="10"/>
        <v>7.1199999999999974</v>
      </c>
      <c r="B96" s="2" t="s">
        <v>46</v>
      </c>
      <c r="C96" s="2" t="s">
        <v>2</v>
      </c>
      <c r="D96" s="2">
        <v>1</v>
      </c>
      <c r="E96" s="2">
        <f>VLOOKUP(B96,'Listado de precios'!$A$5:$C$184,3,0)</f>
        <v>22464.5949</v>
      </c>
      <c r="F96" s="2">
        <f t="shared" si="11"/>
        <v>22464.5949</v>
      </c>
    </row>
    <row r="97" spans="1:6" x14ac:dyDescent="0.2">
      <c r="A97" s="2">
        <f t="shared" si="10"/>
        <v>7.1299999999999972</v>
      </c>
      <c r="B97" s="2" t="s">
        <v>45</v>
      </c>
      <c r="C97" s="2" t="s">
        <v>2</v>
      </c>
      <c r="D97" s="2">
        <v>4</v>
      </c>
      <c r="E97" s="2">
        <f>VLOOKUP(B97,'Listado de precios'!$A$5:$C$184,3,0)</f>
        <v>8885.5175999999992</v>
      </c>
      <c r="F97" s="2">
        <f t="shared" si="11"/>
        <v>35542.070399999997</v>
      </c>
    </row>
    <row r="98" spans="1:6" x14ac:dyDescent="0.2">
      <c r="A98" s="2">
        <f t="shared" si="10"/>
        <v>7.139999999999997</v>
      </c>
      <c r="B98" s="2" t="s">
        <v>43</v>
      </c>
      <c r="C98" s="2" t="s">
        <v>2</v>
      </c>
      <c r="D98" s="2">
        <v>2</v>
      </c>
      <c r="E98" s="2">
        <f>VLOOKUP(B98,'Listado de precios'!$A$5:$C$184,3,0)</f>
        <v>7201.5686999999989</v>
      </c>
      <c r="F98" s="2">
        <f t="shared" si="11"/>
        <v>14403.137399999998</v>
      </c>
    </row>
    <row r="99" spans="1:6" x14ac:dyDescent="0.2">
      <c r="A99" s="2">
        <f t="shared" si="10"/>
        <v>7.1499999999999968</v>
      </c>
      <c r="B99" s="2" t="s">
        <v>25</v>
      </c>
      <c r="C99" s="2" t="s">
        <v>1</v>
      </c>
      <c r="D99" s="2">
        <v>82</v>
      </c>
      <c r="E99" s="2">
        <f>VLOOKUP(B99,'Listado de precios'!$A$5:$C$184,3,0)</f>
        <v>16918</v>
      </c>
      <c r="F99" s="2">
        <f t="shared" si="11"/>
        <v>1387276</v>
      </c>
    </row>
    <row r="100" spans="1:6" x14ac:dyDescent="0.2">
      <c r="A100" s="2">
        <f t="shared" si="10"/>
        <v>7.1599999999999966</v>
      </c>
      <c r="B100" s="2" t="s">
        <v>184</v>
      </c>
      <c r="C100" s="2" t="s">
        <v>2</v>
      </c>
      <c r="D100" s="2">
        <v>2</v>
      </c>
      <c r="E100" s="2">
        <f>VLOOKUP(B100,'Listado de precios'!$A$5:$C$184,3,0)</f>
        <v>378210</v>
      </c>
      <c r="F100" s="2">
        <f t="shared" si="11"/>
        <v>756420</v>
      </c>
    </row>
    <row r="101" spans="1:6" x14ac:dyDescent="0.2">
      <c r="A101" s="2">
        <f t="shared" si="10"/>
        <v>7.1699999999999964</v>
      </c>
      <c r="B101" s="2" t="s">
        <v>183</v>
      </c>
      <c r="C101" s="2" t="s">
        <v>2</v>
      </c>
      <c r="D101" s="2">
        <f>D100</f>
        <v>2</v>
      </c>
      <c r="E101" s="2">
        <f>VLOOKUP(B101,'Listado de precios'!$A$5:$C$184,3,0)</f>
        <v>32000</v>
      </c>
      <c r="F101" s="2">
        <f t="shared" si="11"/>
        <v>64000</v>
      </c>
    </row>
    <row r="102" spans="1:6" x14ac:dyDescent="0.2">
      <c r="A102" s="2">
        <f t="shared" si="10"/>
        <v>7.1799999999999962</v>
      </c>
      <c r="B102" s="2" t="s">
        <v>154</v>
      </c>
      <c r="C102" s="2" t="s">
        <v>2</v>
      </c>
      <c r="D102" s="2">
        <v>1</v>
      </c>
      <c r="E102" s="2">
        <f>VLOOKUP(B102,'Listado de precios'!$A$5:$C$184,3,0)</f>
        <v>110000</v>
      </c>
      <c r="F102" s="2">
        <f t="shared" si="11"/>
        <v>110000</v>
      </c>
    </row>
    <row r="103" spans="1:6" x14ac:dyDescent="0.2">
      <c r="A103" s="2">
        <f t="shared" si="10"/>
        <v>7.1899999999999959</v>
      </c>
      <c r="B103" s="2" t="s">
        <v>155</v>
      </c>
      <c r="C103" s="2" t="s">
        <v>60</v>
      </c>
      <c r="D103" s="2">
        <v>2</v>
      </c>
      <c r="E103" s="2">
        <f>VLOOKUP(B103,'Listado de precios'!$A$5:$C$184,3,0)</f>
        <v>320000</v>
      </c>
      <c r="F103" s="2">
        <f t="shared" si="11"/>
        <v>640000</v>
      </c>
    </row>
    <row r="104" spans="1:6" x14ac:dyDescent="0.2">
      <c r="E104" s="2" t="s">
        <v>87</v>
      </c>
      <c r="F104" s="2">
        <f>SUM(F85:F103)</f>
        <v>5592064.7718000002</v>
      </c>
    </row>
    <row r="106" spans="1:6" x14ac:dyDescent="0.2">
      <c r="A106" s="2" t="s">
        <v>10</v>
      </c>
      <c r="B106" s="2" t="s">
        <v>187</v>
      </c>
    </row>
    <row r="107" spans="1:6" x14ac:dyDescent="0.2">
      <c r="A107" s="2">
        <v>8</v>
      </c>
      <c r="B107" s="2" t="s">
        <v>15</v>
      </c>
    </row>
    <row r="108" spans="1:6" x14ac:dyDescent="0.2">
      <c r="A108" s="2">
        <f t="shared" ref="A108:A130" si="12">A107+0.01</f>
        <v>8.01</v>
      </c>
      <c r="B108" s="2" t="s">
        <v>76</v>
      </c>
      <c r="C108" s="2" t="s">
        <v>2</v>
      </c>
      <c r="D108" s="2">
        <v>1</v>
      </c>
      <c r="E108" s="2">
        <f>VLOOKUP(B108,'Listado de precios'!$A$5:$C$184,3,0)</f>
        <v>522095.81640000001</v>
      </c>
      <c r="F108" s="2">
        <f t="shared" ref="F108:F126" si="13">E108*D108</f>
        <v>522095.81640000001</v>
      </c>
    </row>
    <row r="109" spans="1:6" x14ac:dyDescent="0.2">
      <c r="A109" s="2">
        <f t="shared" si="12"/>
        <v>8.02</v>
      </c>
      <c r="B109" s="2" t="s">
        <v>17</v>
      </c>
      <c r="C109" s="2" t="s">
        <v>2</v>
      </c>
      <c r="D109" s="2">
        <v>1</v>
      </c>
      <c r="E109" s="2">
        <f>VLOOKUP(B109,'Listado de precios'!$A$5:$C$184,3,0)</f>
        <v>180000</v>
      </c>
      <c r="F109" s="2">
        <f t="shared" si="13"/>
        <v>180000</v>
      </c>
    </row>
    <row r="110" spans="1:6" x14ac:dyDescent="0.2">
      <c r="A110" s="2">
        <f t="shared" si="12"/>
        <v>8.0299999999999994</v>
      </c>
      <c r="B110" s="2" t="s">
        <v>14</v>
      </c>
      <c r="C110" s="2" t="s">
        <v>2</v>
      </c>
      <c r="D110" s="2">
        <v>1</v>
      </c>
      <c r="E110" s="2">
        <f>VLOOKUP(B110,'Listado de precios'!$A$5:$C$184,3,0)</f>
        <v>65244.062700000002</v>
      </c>
      <c r="F110" s="2">
        <f t="shared" si="13"/>
        <v>65244.062700000002</v>
      </c>
    </row>
    <row r="111" spans="1:6" x14ac:dyDescent="0.2">
      <c r="A111" s="2">
        <f t="shared" si="12"/>
        <v>8.0399999999999991</v>
      </c>
      <c r="B111" s="2" t="s">
        <v>66</v>
      </c>
      <c r="C111" s="2" t="s">
        <v>2</v>
      </c>
      <c r="D111" s="2">
        <v>2</v>
      </c>
      <c r="E111" s="2">
        <f>VLOOKUP(B111,'Listado de precios'!$A$5:$C$184,3,0)</f>
        <v>193474.98</v>
      </c>
      <c r="F111" s="2">
        <f t="shared" si="13"/>
        <v>386949.96</v>
      </c>
    </row>
    <row r="112" spans="1:6" x14ac:dyDescent="0.2">
      <c r="A112" s="2">
        <f t="shared" si="12"/>
        <v>8.0499999999999989</v>
      </c>
      <c r="B112" s="2" t="s">
        <v>23</v>
      </c>
      <c r="C112" s="2" t="s">
        <v>1</v>
      </c>
      <c r="D112" s="2">
        <v>10</v>
      </c>
      <c r="E112" s="2">
        <f>VLOOKUP(B112,'Listado de precios'!$A$5:$C$184,3,0)</f>
        <v>4126</v>
      </c>
      <c r="F112" s="2">
        <f t="shared" si="13"/>
        <v>41260</v>
      </c>
    </row>
    <row r="113" spans="1:6" x14ac:dyDescent="0.2">
      <c r="A113" s="2">
        <f t="shared" si="12"/>
        <v>8.0599999999999987</v>
      </c>
      <c r="B113" s="2" t="s">
        <v>81</v>
      </c>
      <c r="C113" s="2" t="s">
        <v>1</v>
      </c>
      <c r="D113" s="2">
        <v>2</v>
      </c>
      <c r="E113" s="2">
        <f>VLOOKUP(B113,'Listado de precios'!$A$5:$C$184,3,0)</f>
        <v>20711</v>
      </c>
      <c r="F113" s="2">
        <f t="shared" si="13"/>
        <v>41422</v>
      </c>
    </row>
    <row r="114" spans="1:6" x14ac:dyDescent="0.2">
      <c r="A114" s="2">
        <f t="shared" si="12"/>
        <v>8.0699999999999985</v>
      </c>
      <c r="B114" s="2" t="s">
        <v>65</v>
      </c>
      <c r="C114" s="2" t="s">
        <v>2</v>
      </c>
      <c r="D114" s="2">
        <v>2</v>
      </c>
      <c r="E114" s="2">
        <f>VLOOKUP(B114,'Listado de precios'!$A$5:$C$184,3,0)</f>
        <v>383500</v>
      </c>
      <c r="F114" s="2">
        <f t="shared" si="13"/>
        <v>767000</v>
      </c>
    </row>
    <row r="115" spans="1:6" x14ac:dyDescent="0.2">
      <c r="A115" s="2">
        <f t="shared" si="12"/>
        <v>8.0799999999999983</v>
      </c>
      <c r="B115" s="2" t="s">
        <v>153</v>
      </c>
      <c r="C115" s="2" t="s">
        <v>2</v>
      </c>
      <c r="D115" s="2">
        <v>1</v>
      </c>
      <c r="E115" s="2">
        <f>VLOOKUP(B115,'Listado de precios'!$A$5:$C$184,3,0)</f>
        <v>54900</v>
      </c>
      <c r="F115" s="2">
        <f t="shared" si="13"/>
        <v>54900</v>
      </c>
    </row>
    <row r="116" spans="1:6" x14ac:dyDescent="0.2">
      <c r="A116" s="2">
        <f t="shared" si="12"/>
        <v>8.0899999999999981</v>
      </c>
      <c r="B116" s="2" t="s">
        <v>72</v>
      </c>
      <c r="C116" s="2" t="s">
        <v>2</v>
      </c>
      <c r="D116" s="2">
        <v>1</v>
      </c>
      <c r="E116" s="2">
        <f>VLOOKUP(B116,'Listado de precios'!$A$5:$C$184,3,0)</f>
        <v>229984.4253</v>
      </c>
      <c r="F116" s="2">
        <f t="shared" si="13"/>
        <v>229984.4253</v>
      </c>
    </row>
    <row r="117" spans="1:6" x14ac:dyDescent="0.2">
      <c r="A117" s="2">
        <f t="shared" si="12"/>
        <v>8.0999999999999979</v>
      </c>
      <c r="B117" s="2" t="s">
        <v>67</v>
      </c>
      <c r="C117" s="2" t="s">
        <v>2</v>
      </c>
      <c r="D117" s="2">
        <v>12</v>
      </c>
      <c r="E117" s="2">
        <f>VLOOKUP(B117,'Listado de precios'!$A$5:$C$184,3,0)</f>
        <v>6055.0502999999999</v>
      </c>
      <c r="F117" s="2">
        <f t="shared" si="13"/>
        <v>72660.603600000002</v>
      </c>
    </row>
    <row r="118" spans="1:6" x14ac:dyDescent="0.2">
      <c r="A118" s="2">
        <f t="shared" si="12"/>
        <v>8.1099999999999977</v>
      </c>
      <c r="B118" s="2" t="s">
        <v>36</v>
      </c>
      <c r="C118" s="2" t="s">
        <v>2</v>
      </c>
      <c r="D118" s="2">
        <v>1</v>
      </c>
      <c r="E118" s="2">
        <f>VLOOKUP(B118,'Listado de precios'!$A$5:$C$184,3,0)</f>
        <v>2400.5229000000004</v>
      </c>
      <c r="F118" s="2">
        <f t="shared" si="13"/>
        <v>2400.5229000000004</v>
      </c>
    </row>
    <row r="119" spans="1:6" x14ac:dyDescent="0.2">
      <c r="A119" s="2">
        <f t="shared" si="12"/>
        <v>8.1199999999999974</v>
      </c>
      <c r="B119" s="2" t="s">
        <v>47</v>
      </c>
      <c r="C119" s="2" t="s">
        <v>2</v>
      </c>
      <c r="D119" s="2">
        <v>1</v>
      </c>
      <c r="E119" s="2">
        <f>VLOOKUP(B119,'Listado de precios'!$A$5:$C$184,3,0)</f>
        <v>635242.85100000002</v>
      </c>
      <c r="F119" s="2">
        <f t="shared" si="13"/>
        <v>635242.85100000002</v>
      </c>
    </row>
    <row r="120" spans="1:6" x14ac:dyDescent="0.2">
      <c r="A120" s="2">
        <f t="shared" si="12"/>
        <v>8.1299999999999972</v>
      </c>
      <c r="B120" s="2" t="s">
        <v>7</v>
      </c>
      <c r="C120" s="2" t="s">
        <v>2</v>
      </c>
      <c r="D120" s="2">
        <v>6</v>
      </c>
      <c r="E120" s="2">
        <f>VLOOKUP(B120,'Listado de precios'!$A$5:$C$184,3,0)</f>
        <v>245820.7107</v>
      </c>
      <c r="F120" s="2">
        <f t="shared" si="13"/>
        <v>1474924.2642000001</v>
      </c>
    </row>
    <row r="121" spans="1:6" x14ac:dyDescent="0.2">
      <c r="A121" s="2">
        <f t="shared" si="12"/>
        <v>8.139999999999997</v>
      </c>
      <c r="B121" s="2" t="s">
        <v>13</v>
      </c>
      <c r="C121" s="2" t="s">
        <v>2</v>
      </c>
      <c r="D121" s="2">
        <v>1</v>
      </c>
      <c r="E121" s="2">
        <f>VLOOKUP(B121,'Listado de precios'!$A$5:$C$184,3,0)</f>
        <v>198455.16930000004</v>
      </c>
      <c r="F121" s="2">
        <f t="shared" si="13"/>
        <v>198455.16930000004</v>
      </c>
    </row>
    <row r="122" spans="1:6" x14ac:dyDescent="0.2">
      <c r="A122" s="2">
        <f t="shared" si="12"/>
        <v>8.1499999999999968</v>
      </c>
      <c r="B122" s="2" t="s">
        <v>45</v>
      </c>
      <c r="C122" s="2" t="s">
        <v>2</v>
      </c>
      <c r="D122" s="2">
        <v>2</v>
      </c>
      <c r="E122" s="2">
        <f>VLOOKUP(B122,'Listado de precios'!$A$5:$C$184,3,0)</f>
        <v>8885.5175999999992</v>
      </c>
      <c r="F122" s="2">
        <f t="shared" si="13"/>
        <v>17771.035199999998</v>
      </c>
    </row>
    <row r="123" spans="1:6" x14ac:dyDescent="0.2">
      <c r="A123" s="2">
        <f t="shared" si="12"/>
        <v>8.1599999999999966</v>
      </c>
      <c r="B123" s="2" t="s">
        <v>44</v>
      </c>
      <c r="C123" s="2" t="s">
        <v>2</v>
      </c>
      <c r="D123" s="2">
        <v>1</v>
      </c>
      <c r="E123" s="2">
        <f>VLOOKUP(B123,'Listado de precios'!$A$5:$C$184,3,0)</f>
        <v>8455.5731999999989</v>
      </c>
      <c r="F123" s="2">
        <f t="shared" si="13"/>
        <v>8455.5731999999989</v>
      </c>
    </row>
    <row r="124" spans="1:6" x14ac:dyDescent="0.2">
      <c r="A124" s="2">
        <f t="shared" si="12"/>
        <v>8.1699999999999964</v>
      </c>
      <c r="B124" s="2" t="s">
        <v>40</v>
      </c>
      <c r="C124" s="2" t="s">
        <v>2</v>
      </c>
      <c r="D124" s="2">
        <v>9</v>
      </c>
      <c r="E124" s="2">
        <f>VLOOKUP(B124,'Listado de precios'!$A$5:$C$184,3,0)</f>
        <v>4765.2171000000008</v>
      </c>
      <c r="F124" s="2">
        <f t="shared" si="13"/>
        <v>42886.953900000008</v>
      </c>
    </row>
    <row r="125" spans="1:6" x14ac:dyDescent="0.2">
      <c r="A125" s="2">
        <f t="shared" si="12"/>
        <v>8.1799999999999962</v>
      </c>
      <c r="B125" s="2" t="s">
        <v>73</v>
      </c>
      <c r="C125" s="2" t="s">
        <v>2</v>
      </c>
      <c r="D125" s="2">
        <v>12</v>
      </c>
      <c r="E125" s="2">
        <f>VLOOKUP(B125,'Listado de precios'!$A$5:$C$184,3,0)</f>
        <v>11996</v>
      </c>
      <c r="F125" s="2">
        <f t="shared" si="13"/>
        <v>143952</v>
      </c>
    </row>
    <row r="126" spans="1:6" x14ac:dyDescent="0.2">
      <c r="A126" s="2">
        <f t="shared" si="12"/>
        <v>8.1899999999999959</v>
      </c>
      <c r="B126" s="2" t="s">
        <v>20</v>
      </c>
      <c r="C126" s="2" t="s">
        <v>1</v>
      </c>
      <c r="D126" s="2">
        <v>8</v>
      </c>
      <c r="E126" s="2">
        <f>VLOOKUP(B126,'Listado de precios'!$A$5:$C$184,3,0)</f>
        <v>69389</v>
      </c>
      <c r="F126" s="2">
        <f t="shared" si="13"/>
        <v>555112</v>
      </c>
    </row>
    <row r="127" spans="1:6" x14ac:dyDescent="0.2">
      <c r="A127" s="2">
        <f t="shared" si="12"/>
        <v>8.1999999999999957</v>
      </c>
      <c r="B127" s="2" t="s">
        <v>68</v>
      </c>
      <c r="C127" s="2" t="s">
        <v>2</v>
      </c>
      <c r="D127" s="2">
        <v>61</v>
      </c>
      <c r="E127" s="2">
        <f>VLOOKUP(B127,'Listado de precios'!$A$5:$C$184,3,0)</f>
        <v>18000</v>
      </c>
      <c r="F127" s="2">
        <f>D127*E127</f>
        <v>1098000</v>
      </c>
    </row>
    <row r="128" spans="1:6" x14ac:dyDescent="0.2">
      <c r="A128" s="2">
        <f t="shared" si="12"/>
        <v>8.2099999999999955</v>
      </c>
      <c r="B128" s="2" t="s">
        <v>153</v>
      </c>
      <c r="C128" s="2" t="s">
        <v>2</v>
      </c>
      <c r="D128" s="2">
        <v>1</v>
      </c>
      <c r="E128" s="2">
        <f>VLOOKUP(B128,'Listado de precios'!$A$5:$C$184,3,0)</f>
        <v>54900</v>
      </c>
      <c r="F128" s="2">
        <f>E128*D128</f>
        <v>54900</v>
      </c>
    </row>
    <row r="129" spans="1:6" x14ac:dyDescent="0.2">
      <c r="A129" s="2">
        <f t="shared" si="12"/>
        <v>8.2199999999999953</v>
      </c>
      <c r="B129" s="2" t="s">
        <v>163</v>
      </c>
      <c r="C129" s="2" t="s">
        <v>2</v>
      </c>
      <c r="D129" s="2">
        <v>1</v>
      </c>
      <c r="E129" s="2">
        <f>VLOOKUP(B129,'Listado de precios'!$A$5:$C$184,3,0)</f>
        <v>250500</v>
      </c>
      <c r="F129" s="2">
        <f>E129*D129</f>
        <v>250500</v>
      </c>
    </row>
    <row r="130" spans="1:6" x14ac:dyDescent="0.2">
      <c r="A130" s="2">
        <f t="shared" si="12"/>
        <v>8.2299999999999951</v>
      </c>
      <c r="B130" s="2" t="s">
        <v>164</v>
      </c>
      <c r="C130" s="2" t="s">
        <v>2</v>
      </c>
      <c r="D130" s="2">
        <v>1</v>
      </c>
      <c r="E130" s="2">
        <f>VLOOKUP(B130,'Listado de precios'!$A$5:$C$184,3,0)</f>
        <v>30657</v>
      </c>
      <c r="F130" s="2">
        <f>E130*D130</f>
        <v>30657</v>
      </c>
    </row>
    <row r="131" spans="1:6" x14ac:dyDescent="0.2">
      <c r="E131" s="2" t="s">
        <v>87</v>
      </c>
      <c r="F131" s="2">
        <f>SUM(F108:F130)</f>
        <v>6874774.2377000004</v>
      </c>
    </row>
    <row r="133" spans="1:6" x14ac:dyDescent="0.2">
      <c r="A133" s="2" t="s">
        <v>10</v>
      </c>
      <c r="B133" s="2" t="s">
        <v>213</v>
      </c>
    </row>
    <row r="134" spans="1:6" x14ac:dyDescent="0.2">
      <c r="A134" s="2">
        <v>9</v>
      </c>
      <c r="B134" s="2" t="s">
        <v>15</v>
      </c>
    </row>
    <row r="135" spans="1:6" x14ac:dyDescent="0.2">
      <c r="A135" s="2">
        <f t="shared" ref="A135:A144" si="14">A134+0.01</f>
        <v>9.01</v>
      </c>
      <c r="B135" s="2" t="s">
        <v>84</v>
      </c>
      <c r="C135" s="2" t="s">
        <v>1</v>
      </c>
      <c r="D135" s="2">
        <v>835</v>
      </c>
      <c r="E135" s="2">
        <f>VLOOKUP(B135,'Listado de precios'!$A$5:$C$184,3,0)</f>
        <v>16830</v>
      </c>
      <c r="F135" s="2">
        <f t="shared" ref="F135:F144" si="15">D135*E135</f>
        <v>14053050</v>
      </c>
    </row>
    <row r="136" spans="1:6" x14ac:dyDescent="0.2">
      <c r="A136" s="2">
        <f t="shared" si="14"/>
        <v>9.02</v>
      </c>
      <c r="B136" s="2" t="s">
        <v>133</v>
      </c>
      <c r="C136" s="2" t="s">
        <v>1</v>
      </c>
      <c r="D136" s="2">
        <f>D135</f>
        <v>835</v>
      </c>
      <c r="E136" s="2">
        <f>VLOOKUP(B136,'Listado de precios'!$A$5:$C$184,3,0)</f>
        <v>6500</v>
      </c>
      <c r="F136" s="2">
        <f t="shared" si="15"/>
        <v>5427500</v>
      </c>
    </row>
    <row r="137" spans="1:6" x14ac:dyDescent="0.2">
      <c r="A137" s="2">
        <f t="shared" si="14"/>
        <v>9.0299999999999994</v>
      </c>
      <c r="B137" s="2" t="s">
        <v>152</v>
      </c>
      <c r="C137" s="2" t="s">
        <v>1</v>
      </c>
      <c r="D137" s="2">
        <v>10</v>
      </c>
      <c r="E137" s="2">
        <f>VLOOKUP(B137,'Listado de precios'!$A$5:$C$184,3,0)</f>
        <v>3153.3</v>
      </c>
      <c r="F137" s="2">
        <f t="shared" si="15"/>
        <v>31533</v>
      </c>
    </row>
    <row r="138" spans="1:6" x14ac:dyDescent="0.2">
      <c r="A138" s="2">
        <f t="shared" si="14"/>
        <v>9.0399999999999991</v>
      </c>
      <c r="B138" s="2" t="s">
        <v>132</v>
      </c>
      <c r="C138" s="2" t="s">
        <v>1</v>
      </c>
      <c r="D138" s="2">
        <f>D137</f>
        <v>10</v>
      </c>
      <c r="E138" s="2">
        <f>VLOOKUP(B138,'Listado de precios'!$A$5:$C$184,3,0)</f>
        <v>2889</v>
      </c>
      <c r="F138" s="2">
        <f t="shared" si="15"/>
        <v>28890</v>
      </c>
    </row>
    <row r="139" spans="1:6" x14ac:dyDescent="0.2">
      <c r="A139" s="2">
        <f t="shared" si="14"/>
        <v>9.0499999999999989</v>
      </c>
      <c r="B139" s="2" t="s">
        <v>184</v>
      </c>
      <c r="C139" s="2" t="s">
        <v>2</v>
      </c>
      <c r="D139" s="2">
        <v>6</v>
      </c>
      <c r="E139" s="2">
        <f>VLOOKUP(B139,'Listado de precios'!$A$5:$C$184,3,0)</f>
        <v>378210</v>
      </c>
      <c r="F139" s="2">
        <f t="shared" si="15"/>
        <v>2269260</v>
      </c>
    </row>
    <row r="140" spans="1:6" x14ac:dyDescent="0.2">
      <c r="A140" s="2">
        <f t="shared" si="14"/>
        <v>9.0599999999999987</v>
      </c>
      <c r="B140" s="2" t="s">
        <v>183</v>
      </c>
      <c r="C140" s="2" t="s">
        <v>2</v>
      </c>
      <c r="D140" s="2">
        <f>D139</f>
        <v>6</v>
      </c>
      <c r="E140" s="2">
        <f>VLOOKUP(B140,'Listado de precios'!$A$5:$C$184,3,0)</f>
        <v>32000</v>
      </c>
      <c r="F140" s="2">
        <f t="shared" si="15"/>
        <v>192000</v>
      </c>
    </row>
    <row r="141" spans="1:6" x14ac:dyDescent="0.2">
      <c r="A141" s="2">
        <f t="shared" si="14"/>
        <v>9.0699999999999985</v>
      </c>
      <c r="B141" s="2" t="s">
        <v>35</v>
      </c>
      <c r="C141" s="2" t="s">
        <v>2</v>
      </c>
      <c r="D141" s="2">
        <v>1</v>
      </c>
      <c r="E141" s="2">
        <f>VLOOKUP(B141,'Listado de precios'!$A$5:$C$184,3,0)</f>
        <v>378210</v>
      </c>
      <c r="F141" s="2">
        <f t="shared" si="15"/>
        <v>378210</v>
      </c>
    </row>
    <row r="142" spans="1:6" x14ac:dyDescent="0.2">
      <c r="A142" s="2">
        <f t="shared" si="14"/>
        <v>9.0799999999999983</v>
      </c>
      <c r="B142" s="2" t="s">
        <v>58</v>
      </c>
      <c r="C142" s="2" t="s">
        <v>2</v>
      </c>
      <c r="D142" s="2">
        <f>D141</f>
        <v>1</v>
      </c>
      <c r="E142" s="2">
        <f>VLOOKUP(B142,'Listado de precios'!$A$5:$C$184,3,0)</f>
        <v>40881</v>
      </c>
      <c r="F142" s="2">
        <f t="shared" si="15"/>
        <v>40881</v>
      </c>
    </row>
    <row r="143" spans="1:6" x14ac:dyDescent="0.2">
      <c r="A143" s="2">
        <f t="shared" si="14"/>
        <v>9.0899999999999981</v>
      </c>
      <c r="B143" s="2" t="s">
        <v>37</v>
      </c>
      <c r="C143" s="2" t="s">
        <v>38</v>
      </c>
      <c r="D143" s="2">
        <f>0.00339*100</f>
        <v>0.33899999999999997</v>
      </c>
      <c r="E143" s="2">
        <f>VLOOKUP(B143,'Listado de precios'!$A$5:$C$184,3,0)</f>
        <v>56900</v>
      </c>
      <c r="F143" s="2">
        <f t="shared" si="15"/>
        <v>19289.099999999999</v>
      </c>
    </row>
    <row r="144" spans="1:6" x14ac:dyDescent="0.2">
      <c r="A144" s="2">
        <f t="shared" si="14"/>
        <v>9.0999999999999979</v>
      </c>
      <c r="B144" s="2" t="s">
        <v>53</v>
      </c>
      <c r="C144" s="2" t="s">
        <v>2</v>
      </c>
      <c r="D144" s="2">
        <f>0.01*100</f>
        <v>1</v>
      </c>
      <c r="E144" s="2">
        <f>VLOOKUP(B144,'Listado de precios'!$A$5:$C$184,3,0)</f>
        <v>27900</v>
      </c>
      <c r="F144" s="2">
        <f t="shared" si="15"/>
        <v>27900</v>
      </c>
    </row>
    <row r="145" spans="1:6" x14ac:dyDescent="0.2">
      <c r="E145" s="2" t="s">
        <v>87</v>
      </c>
      <c r="F145" s="2">
        <f>SUM(F135:F144)</f>
        <v>22468513.100000001</v>
      </c>
    </row>
    <row r="147" spans="1:6" x14ac:dyDescent="0.2">
      <c r="A147" s="2" t="s">
        <v>10</v>
      </c>
      <c r="B147" s="2" t="s">
        <v>209</v>
      </c>
    </row>
    <row r="148" spans="1:6" x14ac:dyDescent="0.2">
      <c r="A148" s="2">
        <v>10</v>
      </c>
      <c r="B148" s="2" t="s">
        <v>15</v>
      </c>
    </row>
    <row r="149" spans="1:6" x14ac:dyDescent="0.2">
      <c r="A149" s="2">
        <f t="shared" ref="A149:A164" si="16">A148+0.01</f>
        <v>10.01</v>
      </c>
      <c r="B149" s="2" t="s">
        <v>150</v>
      </c>
      <c r="C149" s="2" t="s">
        <v>1</v>
      </c>
      <c r="D149" s="2">
        <v>6</v>
      </c>
      <c r="E149" s="2">
        <f>VLOOKUP(B149,'Listado de precios'!$A$5:$C$184,3,0)</f>
        <v>880</v>
      </c>
      <c r="F149" s="2">
        <f t="shared" ref="F149:F164" si="17">D149*E149</f>
        <v>5280</v>
      </c>
    </row>
    <row r="150" spans="1:6" x14ac:dyDescent="0.2">
      <c r="A150" s="2">
        <f t="shared" si="16"/>
        <v>10.02</v>
      </c>
      <c r="B150" s="2" t="s">
        <v>131</v>
      </c>
      <c r="C150" s="2" t="s">
        <v>1</v>
      </c>
      <c r="D150" s="2">
        <f>D149</f>
        <v>6</v>
      </c>
      <c r="E150" s="2">
        <f>VLOOKUP(B150,'Listado de precios'!$A$5:$C$184,3,0)</f>
        <v>2167</v>
      </c>
      <c r="F150" s="2">
        <f t="shared" si="17"/>
        <v>13002</v>
      </c>
    </row>
    <row r="151" spans="1:6" x14ac:dyDescent="0.2">
      <c r="A151" s="2">
        <f t="shared" si="16"/>
        <v>10.029999999999999</v>
      </c>
      <c r="B151" s="2" t="s">
        <v>32</v>
      </c>
      <c r="C151" s="2" t="s">
        <v>2</v>
      </c>
      <c r="D151" s="2">
        <v>1</v>
      </c>
      <c r="E151" s="2">
        <f>VLOOKUP(B151,'Listado de precios'!$A$5:$C$184,3,0)</f>
        <v>31887.542999999998</v>
      </c>
      <c r="F151" s="2">
        <f t="shared" si="17"/>
        <v>31887.542999999998</v>
      </c>
    </row>
    <row r="152" spans="1:6" x14ac:dyDescent="0.2">
      <c r="A152" s="2">
        <f t="shared" si="16"/>
        <v>10.039999999999999</v>
      </c>
      <c r="B152" s="2" t="s">
        <v>61</v>
      </c>
      <c r="C152" s="2" t="s">
        <v>2</v>
      </c>
      <c r="D152" s="2">
        <v>1</v>
      </c>
      <c r="E152" s="2">
        <f>VLOOKUP(B152,'Listado de precios'!$A$5:$C$184,3,0)</f>
        <v>19260</v>
      </c>
      <c r="F152" s="2">
        <f t="shared" si="17"/>
        <v>19260</v>
      </c>
    </row>
    <row r="153" spans="1:6" x14ac:dyDescent="0.2">
      <c r="A153" s="2">
        <f t="shared" si="16"/>
        <v>10.049999999999999</v>
      </c>
      <c r="B153" s="2" t="s">
        <v>24</v>
      </c>
      <c r="C153" s="2" t="s">
        <v>1</v>
      </c>
      <c r="D153" s="2">
        <v>43</v>
      </c>
      <c r="E153" s="2">
        <f>VLOOKUP(B153,'Listado de precios'!$A$5:$C$184,3,0)</f>
        <v>1800</v>
      </c>
      <c r="F153" s="2">
        <f t="shared" si="17"/>
        <v>77400</v>
      </c>
    </row>
    <row r="154" spans="1:6" x14ac:dyDescent="0.2">
      <c r="A154" s="2">
        <f t="shared" si="16"/>
        <v>10.059999999999999</v>
      </c>
      <c r="B154" s="2" t="s">
        <v>166</v>
      </c>
      <c r="C154" s="2" t="s">
        <v>2</v>
      </c>
      <c r="D154" s="2">
        <f>D153</f>
        <v>43</v>
      </c>
      <c r="E154" s="2">
        <f>VLOOKUP(B154,'Listado de precios'!$A$5:$C$184,3,0)</f>
        <v>800</v>
      </c>
      <c r="F154" s="2">
        <f t="shared" si="17"/>
        <v>34400</v>
      </c>
    </row>
    <row r="155" spans="1:6" x14ac:dyDescent="0.2">
      <c r="A155" s="2">
        <f t="shared" si="16"/>
        <v>10.069999999999999</v>
      </c>
      <c r="B155" s="2" t="s">
        <v>70</v>
      </c>
      <c r="C155" s="2" t="s">
        <v>2</v>
      </c>
      <c r="D155" s="2">
        <v>1</v>
      </c>
      <c r="E155" s="2">
        <f>VLOOKUP(B155,'Listado de precios'!$A$5:$C$184,3,0)</f>
        <v>9200</v>
      </c>
      <c r="F155" s="2">
        <f t="shared" si="17"/>
        <v>9200</v>
      </c>
    </row>
    <row r="156" spans="1:6" x14ac:dyDescent="0.2">
      <c r="A156" s="2">
        <f t="shared" si="16"/>
        <v>10.079999999999998</v>
      </c>
      <c r="B156" s="2" t="s">
        <v>156</v>
      </c>
      <c r="C156" s="2" t="s">
        <v>2</v>
      </c>
      <c r="D156" s="2">
        <v>1</v>
      </c>
      <c r="E156" s="2">
        <f>VLOOKUP(B156,'Listado de precios'!$A$5:$C$184,3,0)</f>
        <v>40165.08</v>
      </c>
      <c r="F156" s="2">
        <f t="shared" si="17"/>
        <v>40165.08</v>
      </c>
    </row>
    <row r="157" spans="1:6" x14ac:dyDescent="0.2">
      <c r="A157" s="2">
        <f t="shared" si="16"/>
        <v>10.089999999999998</v>
      </c>
      <c r="B157" s="2" t="s">
        <v>86</v>
      </c>
      <c r="C157" s="2" t="s">
        <v>1</v>
      </c>
      <c r="D157" s="2">
        <v>34</v>
      </c>
      <c r="E157" s="2">
        <f>VLOOKUP(B157,'Listado de precios'!$A$5:$C$184,3,0)</f>
        <v>1076.0159999999998</v>
      </c>
      <c r="F157" s="2">
        <f t="shared" si="17"/>
        <v>36584.543999999994</v>
      </c>
    </row>
    <row r="158" spans="1:6" x14ac:dyDescent="0.2">
      <c r="A158" s="2">
        <f t="shared" si="16"/>
        <v>10.099999999999998</v>
      </c>
      <c r="B158" s="2" t="s">
        <v>85</v>
      </c>
      <c r="C158" s="2" t="s">
        <v>2</v>
      </c>
      <c r="D158" s="2">
        <v>1</v>
      </c>
      <c r="E158" s="2">
        <f>VLOOKUP(B158,'Listado de precios'!$A$5:$C$184,3,0)</f>
        <v>2316.6666666666665</v>
      </c>
      <c r="F158" s="2">
        <f t="shared" si="17"/>
        <v>2316.6666666666665</v>
      </c>
    </row>
    <row r="159" spans="1:6" x14ac:dyDescent="0.2">
      <c r="A159" s="2">
        <f t="shared" si="16"/>
        <v>10.109999999999998</v>
      </c>
      <c r="B159" s="2" t="s">
        <v>41</v>
      </c>
      <c r="C159" s="2" t="s">
        <v>2</v>
      </c>
      <c r="D159" s="2">
        <v>1</v>
      </c>
      <c r="E159" s="2">
        <f>VLOOKUP(B159,'Listado de precios'!$A$5:$C$184,3,0)</f>
        <v>1100</v>
      </c>
      <c r="F159" s="2">
        <f t="shared" si="17"/>
        <v>1100</v>
      </c>
    </row>
    <row r="160" spans="1:6" x14ac:dyDescent="0.2">
      <c r="A160" s="2">
        <f t="shared" si="16"/>
        <v>10.119999999999997</v>
      </c>
      <c r="B160" s="2" t="s">
        <v>177</v>
      </c>
      <c r="C160" s="2" t="s">
        <v>2</v>
      </c>
      <c r="D160" s="2">
        <v>3</v>
      </c>
      <c r="E160" s="2">
        <f>VLOOKUP(B160,'Listado de precios'!$A$5:$C$184,3,0)</f>
        <v>1550</v>
      </c>
      <c r="F160" s="2">
        <f t="shared" si="17"/>
        <v>4650</v>
      </c>
    </row>
    <row r="161" spans="1:6" x14ac:dyDescent="0.2">
      <c r="A161" s="2">
        <f t="shared" si="16"/>
        <v>10.129999999999997</v>
      </c>
      <c r="B161" s="2" t="s">
        <v>74</v>
      </c>
      <c r="C161" s="2" t="s">
        <v>75</v>
      </c>
      <c r="D161" s="2">
        <v>3</v>
      </c>
      <c r="E161" s="2">
        <f>VLOOKUP(B161,'Listado de precios'!$A$5:$C$184,3,0)</f>
        <v>4200</v>
      </c>
      <c r="F161" s="2">
        <f t="shared" si="17"/>
        <v>12600</v>
      </c>
    </row>
    <row r="162" spans="1:6" x14ac:dyDescent="0.2">
      <c r="A162" s="2">
        <f t="shared" si="16"/>
        <v>10.139999999999997</v>
      </c>
      <c r="B162" s="2" t="s">
        <v>37</v>
      </c>
      <c r="C162" s="2" t="s">
        <v>38</v>
      </c>
      <c r="D162" s="2">
        <v>0.01</v>
      </c>
      <c r="E162" s="2">
        <f>VLOOKUP(B162,'Listado de precios'!$A$5:$C$184,3,0)</f>
        <v>56900</v>
      </c>
      <c r="F162" s="2">
        <f t="shared" si="17"/>
        <v>569</v>
      </c>
    </row>
    <row r="163" spans="1:6" x14ac:dyDescent="0.2">
      <c r="A163" s="2">
        <f t="shared" si="16"/>
        <v>10.149999999999997</v>
      </c>
      <c r="B163" s="2" t="s">
        <v>53</v>
      </c>
      <c r="C163" s="2" t="s">
        <v>2</v>
      </c>
      <c r="D163" s="2">
        <v>0.01</v>
      </c>
      <c r="E163" s="2">
        <f>VLOOKUP(B163,'Listado de precios'!$A$5:$C$184,3,0)</f>
        <v>27900</v>
      </c>
      <c r="F163" s="2">
        <f t="shared" si="17"/>
        <v>279</v>
      </c>
    </row>
    <row r="164" spans="1:6" x14ac:dyDescent="0.2">
      <c r="A164" s="2">
        <f t="shared" si="16"/>
        <v>10.159999999999997</v>
      </c>
      <c r="B164" s="2" t="s">
        <v>146</v>
      </c>
      <c r="C164" s="2" t="s">
        <v>2</v>
      </c>
      <c r="D164" s="2">
        <v>1</v>
      </c>
      <c r="E164" s="2">
        <f>VLOOKUP(B164,'Listado de precios'!$A$5:$C$184,3,0)</f>
        <v>10000</v>
      </c>
      <c r="F164" s="2">
        <f t="shared" si="17"/>
        <v>10000</v>
      </c>
    </row>
    <row r="165" spans="1:6" x14ac:dyDescent="0.2">
      <c r="E165" s="2" t="s">
        <v>87</v>
      </c>
      <c r="F165" s="2">
        <f>SUM(F149:F164)</f>
        <v>298693.8336666667</v>
      </c>
    </row>
  </sheetData>
  <conditionalFormatting sqref="A1:XFD1048576">
    <cfRule type="notContainsBlanks" dxfId="11" priority="1">
      <formula>LEN(TRIM(A1))&gt;0</formula>
    </cfRule>
    <cfRule type="containsBlanks" dxfId="10" priority="2">
      <formula>LEN(TRIM(A1))=0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7"/>
  <sheetViews>
    <sheetView zoomScale="85" zoomScaleNormal="85" workbookViewId="0">
      <selection sqref="A1:B2"/>
    </sheetView>
  </sheetViews>
  <sheetFormatPr baseColWidth="10" defaultColWidth="11.42578125" defaultRowHeight="12.75" x14ac:dyDescent="0.2"/>
  <cols>
    <col min="1" max="1" width="11.28515625" style="2" bestFit="1" customWidth="1"/>
    <col min="2" max="2" width="99.7109375" style="2" customWidth="1"/>
    <col min="3" max="3" width="8.7109375" style="2" customWidth="1"/>
    <col min="4" max="4" width="11.5703125" style="2" customWidth="1"/>
    <col min="5" max="5" width="17.7109375" style="2" customWidth="1"/>
    <col min="6" max="6" width="14.85546875" style="2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216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5" si="1">E6*D6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7</v>
      </c>
      <c r="E8" s="2">
        <f>VLOOKUP(B8,'Listado de precios'!$A$5:$C$184,3,0)</f>
        <v>880</v>
      </c>
      <c r="F8" s="2">
        <f t="shared" si="1"/>
        <v>6160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7</v>
      </c>
      <c r="E9" s="2">
        <f>VLOOKUP(B9,'Listado de precios'!$A$5:$C$184,3,0)</f>
        <v>2167</v>
      </c>
      <c r="F9" s="2">
        <f t="shared" si="1"/>
        <v>15169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v>7</v>
      </c>
      <c r="E13" s="2">
        <f>VLOOKUP(B13,'Listado de precios'!$A$5:$C$184,3,0)</f>
        <v>1076.0159999999998</v>
      </c>
      <c r="F13" s="2">
        <f t="shared" si="1"/>
        <v>7532.1119999999992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C15" s="2" t="s">
        <v>2</v>
      </c>
      <c r="D15" s="2">
        <v>1</v>
      </c>
      <c r="E15" s="2">
        <f>VLOOKUP(B15,'Listado de precios'!$A$5:$C$184,3,0)</f>
        <v>10000</v>
      </c>
      <c r="F15" s="2">
        <f t="shared" si="1"/>
        <v>10000</v>
      </c>
    </row>
    <row r="16" spans="1:6" x14ac:dyDescent="0.2">
      <c r="E16" s="2" t="s">
        <v>87</v>
      </c>
      <c r="F16" s="2">
        <f>SUM(F6:F15)</f>
        <v>59223.002999999997</v>
      </c>
    </row>
    <row r="18" spans="1:6" x14ac:dyDescent="0.2">
      <c r="A18" s="2" t="s">
        <v>10</v>
      </c>
      <c r="B18" s="2" t="s">
        <v>101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7</v>
      </c>
      <c r="E22" s="2">
        <f>VLOOKUP(B22,'Listado de precios'!$A$5:$C$184,3,0)</f>
        <v>880</v>
      </c>
      <c r="F22" s="2">
        <f t="shared" si="3"/>
        <v>6160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7</v>
      </c>
      <c r="E23" s="2">
        <f>VLOOKUP(B23,'Listado de precios'!$A$5:$C$184,3,0)</f>
        <v>2167</v>
      </c>
      <c r="F23" s="2">
        <f t="shared" si="3"/>
        <v>15169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72124.293160000001</v>
      </c>
    </row>
    <row r="32" spans="1:6" x14ac:dyDescent="0.2">
      <c r="A32" s="2" t="s">
        <v>10</v>
      </c>
      <c r="B32" s="2" t="s">
        <v>104</v>
      </c>
    </row>
    <row r="33" spans="1:6" x14ac:dyDescent="0.2">
      <c r="A33" s="2">
        <v>3</v>
      </c>
      <c r="B33" s="2" t="s">
        <v>15</v>
      </c>
    </row>
    <row r="34" spans="1:6" x14ac:dyDescent="0.2">
      <c r="A34" s="2"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 t="shared" ref="F34:F40" si="4">D34*E34</f>
        <v>192.89100000000002</v>
      </c>
    </row>
    <row r="35" spans="1:6" x14ac:dyDescent="0.2">
      <c r="A35" s="2">
        <v>3.01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si="4"/>
        <v>279</v>
      </c>
    </row>
    <row r="36" spans="1:6" x14ac:dyDescent="0.2">
      <c r="A36" s="2">
        <v>3.01</v>
      </c>
      <c r="B36" s="2" t="s">
        <v>150</v>
      </c>
      <c r="C36" s="2" t="s">
        <v>1</v>
      </c>
      <c r="D36" s="2">
        <v>7</v>
      </c>
      <c r="E36" s="2">
        <f>VLOOKUP(B36,'Listado de precios'!$A$5:$C$184,3,0)</f>
        <v>880</v>
      </c>
      <c r="F36" s="2">
        <f t="shared" si="4"/>
        <v>6160</v>
      </c>
    </row>
    <row r="37" spans="1:6" x14ac:dyDescent="0.2">
      <c r="A37" s="2">
        <v>3.01</v>
      </c>
      <c r="B37" s="2" t="s">
        <v>131</v>
      </c>
      <c r="C37" s="2" t="s">
        <v>1</v>
      </c>
      <c r="D37" s="2">
        <f>D36</f>
        <v>7</v>
      </c>
      <c r="E37" s="2">
        <f>VLOOKUP(B37,'Listado de precios'!$A$5:$C$184,3,0)</f>
        <v>2167</v>
      </c>
      <c r="F37" s="2">
        <f t="shared" si="4"/>
        <v>15169</v>
      </c>
    </row>
    <row r="38" spans="1:6" x14ac:dyDescent="0.2">
      <c r="A38" s="2">
        <v>3.01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4"/>
        <v>4200</v>
      </c>
    </row>
    <row r="39" spans="1:6" x14ac:dyDescent="0.2">
      <c r="A39" s="2">
        <v>3.01</v>
      </c>
      <c r="B39" s="2" t="s">
        <v>177</v>
      </c>
      <c r="C39" s="2" t="s">
        <v>2</v>
      </c>
      <c r="D39" s="2">
        <v>1</v>
      </c>
      <c r="E39" s="2">
        <f>VLOOKUP(B39,'Listado de precios'!$A$5:$C$184,3,0)</f>
        <v>1550</v>
      </c>
      <c r="F39" s="2">
        <f t="shared" si="4"/>
        <v>1550</v>
      </c>
    </row>
    <row r="40" spans="1:6" x14ac:dyDescent="0.2">
      <c r="A40" s="2">
        <f>A39+0.01</f>
        <v>3.0199999999999996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4"/>
        <v>9630</v>
      </c>
    </row>
    <row r="41" spans="1:6" x14ac:dyDescent="0.2">
      <c r="E41" s="2" t="s">
        <v>87</v>
      </c>
      <c r="F41" s="2">
        <f>SUM(F34:F40)</f>
        <v>37180.891000000003</v>
      </c>
    </row>
    <row r="43" spans="1:6" x14ac:dyDescent="0.2">
      <c r="A43" s="2" t="s">
        <v>10</v>
      </c>
      <c r="B43" s="2" t="s">
        <v>211</v>
      </c>
    </row>
    <row r="44" spans="1:6" x14ac:dyDescent="0.2">
      <c r="A44" s="2">
        <v>4</v>
      </c>
      <c r="B44" s="2" t="s">
        <v>15</v>
      </c>
    </row>
    <row r="45" spans="1:6" x14ac:dyDescent="0.2">
      <c r="A45" s="2">
        <v>3.01</v>
      </c>
      <c r="B45" s="2" t="s">
        <v>37</v>
      </c>
      <c r="C45" s="2" t="s">
        <v>38</v>
      </c>
      <c r="D45" s="2">
        <v>3.3900000000000002E-3</v>
      </c>
      <c r="E45" s="2">
        <f>VLOOKUP(B45,'Listado de precios'!$A$5:$C$184,3,0)</f>
        <v>56900</v>
      </c>
      <c r="F45" s="2">
        <f t="shared" ref="F45:F51" si="5">D45*E45</f>
        <v>192.89100000000002</v>
      </c>
    </row>
    <row r="46" spans="1:6" x14ac:dyDescent="0.2">
      <c r="A46" s="2">
        <v>3.0199999999999996</v>
      </c>
      <c r="B46" s="2" t="s">
        <v>53</v>
      </c>
      <c r="C46" s="2" t="s">
        <v>2</v>
      </c>
      <c r="D46" s="2">
        <v>0.01</v>
      </c>
      <c r="E46" s="2">
        <f>VLOOKUP(B46,'Listado de precios'!$A$5:$C$184,3,0)</f>
        <v>27900</v>
      </c>
      <c r="F46" s="2">
        <f t="shared" si="5"/>
        <v>279</v>
      </c>
    </row>
    <row r="47" spans="1:6" x14ac:dyDescent="0.2">
      <c r="A47" s="2">
        <v>3.0299999999999994</v>
      </c>
      <c r="B47" s="2" t="s">
        <v>150</v>
      </c>
      <c r="C47" s="2" t="s">
        <v>1</v>
      </c>
      <c r="D47" s="2">
        <v>2</v>
      </c>
      <c r="E47" s="2">
        <f>VLOOKUP(B47,'Listado de precios'!$A$5:$C$184,3,0)</f>
        <v>880</v>
      </c>
      <c r="F47" s="2">
        <f t="shared" si="5"/>
        <v>1760</v>
      </c>
    </row>
    <row r="48" spans="1:6" x14ac:dyDescent="0.2">
      <c r="A48" s="2">
        <v>3.0399999999999991</v>
      </c>
      <c r="B48" s="2" t="s">
        <v>131</v>
      </c>
      <c r="C48" s="2" t="s">
        <v>1</v>
      </c>
      <c r="D48" s="2">
        <f>D47</f>
        <v>2</v>
      </c>
      <c r="E48" s="2">
        <f>VLOOKUP(B48,'Listado de precios'!$A$5:$C$184,3,0)</f>
        <v>2167</v>
      </c>
      <c r="F48" s="2">
        <f t="shared" si="5"/>
        <v>4334</v>
      </c>
    </row>
    <row r="49" spans="1:6" x14ac:dyDescent="0.2">
      <c r="A49" s="2">
        <v>3.0499999999999989</v>
      </c>
      <c r="B49" s="2" t="s">
        <v>74</v>
      </c>
      <c r="C49" s="2" t="s">
        <v>75</v>
      </c>
      <c r="D49" s="2">
        <v>1</v>
      </c>
      <c r="E49" s="2">
        <f>VLOOKUP(B49,'Listado de precios'!$A$5:$C$184,3,0)</f>
        <v>4200</v>
      </c>
      <c r="F49" s="2">
        <f t="shared" si="5"/>
        <v>4200</v>
      </c>
    </row>
    <row r="50" spans="1:6" x14ac:dyDescent="0.2">
      <c r="A50" s="2">
        <v>3.0599999999999987</v>
      </c>
      <c r="B50" s="2" t="s">
        <v>177</v>
      </c>
      <c r="C50" s="2" t="s">
        <v>2</v>
      </c>
      <c r="D50" s="2">
        <v>1</v>
      </c>
      <c r="E50" s="2">
        <f>VLOOKUP(B50,'Listado de precios'!$A$5:$C$184,3,0)</f>
        <v>1550</v>
      </c>
      <c r="F50" s="2">
        <f t="shared" si="5"/>
        <v>1550</v>
      </c>
    </row>
    <row r="51" spans="1:6" x14ac:dyDescent="0.2">
      <c r="A51" s="2">
        <v>3.0699999999999985</v>
      </c>
      <c r="B51" s="2" t="s">
        <v>63</v>
      </c>
      <c r="C51" s="2" t="s">
        <v>2</v>
      </c>
      <c r="D51" s="2">
        <v>1</v>
      </c>
      <c r="E51" s="2">
        <f>VLOOKUP(B51,'Listado de precios'!$A$5:$C$184,3,0)</f>
        <v>9630</v>
      </c>
      <c r="F51" s="2">
        <f t="shared" si="5"/>
        <v>9630</v>
      </c>
    </row>
    <row r="52" spans="1:6" x14ac:dyDescent="0.2">
      <c r="E52" s="2" t="s">
        <v>87</v>
      </c>
      <c r="F52" s="2">
        <f>SUM(F45:F51)</f>
        <v>21945.891</v>
      </c>
    </row>
    <row r="54" spans="1:6" x14ac:dyDescent="0.2">
      <c r="A54" s="2" t="s">
        <v>10</v>
      </c>
      <c r="B54" s="2" t="s">
        <v>105</v>
      </c>
    </row>
    <row r="55" spans="1:6" x14ac:dyDescent="0.2">
      <c r="A55" s="2">
        <v>4</v>
      </c>
      <c r="B55" s="2" t="s">
        <v>15</v>
      </c>
    </row>
    <row r="56" spans="1:6" x14ac:dyDescent="0.2">
      <c r="A56" s="2">
        <f t="shared" ref="A56:A64" si="6">A55+0.01</f>
        <v>4.01</v>
      </c>
      <c r="B56" s="2" t="s">
        <v>32</v>
      </c>
      <c r="C56" s="2" t="s">
        <v>2</v>
      </c>
      <c r="D56" s="2">
        <v>1</v>
      </c>
      <c r="E56" s="2">
        <f>VLOOKUP(B56,'Listado de precios'!$A$5:$C$184,3,0)</f>
        <v>31887.542999999998</v>
      </c>
      <c r="F56" s="2">
        <f t="shared" ref="F56:F64" si="7">D56*E56</f>
        <v>31887.542999999998</v>
      </c>
    </row>
    <row r="57" spans="1:6" x14ac:dyDescent="0.2">
      <c r="A57" s="2">
        <f t="shared" si="6"/>
        <v>4.0199999999999996</v>
      </c>
      <c r="B57" s="2" t="s">
        <v>79</v>
      </c>
      <c r="C57" s="2" t="s">
        <v>1</v>
      </c>
      <c r="D57" s="2">
        <v>6.7</v>
      </c>
      <c r="E57" s="2">
        <f>VLOOKUP(B57,'Listado de precios'!$A$5:$C$184,3,0)</f>
        <v>4659</v>
      </c>
      <c r="F57" s="2">
        <f t="shared" si="7"/>
        <v>31215.3</v>
      </c>
    </row>
    <row r="58" spans="1:6" x14ac:dyDescent="0.2">
      <c r="A58" s="2">
        <f t="shared" si="6"/>
        <v>4.0299999999999994</v>
      </c>
      <c r="B58" s="2" t="s">
        <v>129</v>
      </c>
      <c r="C58" s="2" t="s">
        <v>1</v>
      </c>
      <c r="D58" s="2">
        <f>D57</f>
        <v>6.7</v>
      </c>
      <c r="E58" s="2">
        <f>VLOOKUP(B58,'Listado de precios'!$A$5:$C$184,3,0)</f>
        <v>2167</v>
      </c>
      <c r="F58" s="2">
        <f t="shared" si="7"/>
        <v>14518.9</v>
      </c>
    </row>
    <row r="59" spans="1:6" x14ac:dyDescent="0.2">
      <c r="A59" s="2">
        <f t="shared" si="6"/>
        <v>4.0399999999999991</v>
      </c>
      <c r="B59" s="2" t="s">
        <v>52</v>
      </c>
      <c r="C59" s="2" t="s">
        <v>2</v>
      </c>
      <c r="D59" s="2">
        <v>7</v>
      </c>
      <c r="E59" s="2">
        <f>VLOOKUP(B59,'Listado de precios'!$A$5:$C$184,3,0)</f>
        <v>165</v>
      </c>
      <c r="F59" s="2">
        <f t="shared" si="7"/>
        <v>1155</v>
      </c>
    </row>
    <row r="60" spans="1:6" x14ac:dyDescent="0.2">
      <c r="A60" s="2">
        <f t="shared" si="6"/>
        <v>4.0499999999999989</v>
      </c>
      <c r="B60" s="2" t="s">
        <v>0</v>
      </c>
      <c r="C60" s="2" t="s">
        <v>1</v>
      </c>
      <c r="D60" s="2">
        <v>2.9</v>
      </c>
      <c r="E60" s="2">
        <f>VLOOKUP(B60,'Listado de precios'!$A$5:$C$184,3,0)</f>
        <v>600</v>
      </c>
      <c r="F60" s="2">
        <f t="shared" si="7"/>
        <v>1740</v>
      </c>
    </row>
    <row r="61" spans="1:6" x14ac:dyDescent="0.2">
      <c r="A61" s="2">
        <f t="shared" si="6"/>
        <v>4.0599999999999987</v>
      </c>
      <c r="B61" s="2" t="s">
        <v>43</v>
      </c>
      <c r="C61" s="2" t="s">
        <v>2</v>
      </c>
      <c r="D61" s="2">
        <v>1</v>
      </c>
      <c r="E61" s="2">
        <f>VLOOKUP(B61,'Listado de precios'!$A$5:$C$184,3,0)</f>
        <v>7201.5686999999989</v>
      </c>
      <c r="F61" s="2">
        <f t="shared" si="7"/>
        <v>7201.5686999999989</v>
      </c>
    </row>
    <row r="62" spans="1:6" x14ac:dyDescent="0.2">
      <c r="A62" s="2">
        <f t="shared" si="6"/>
        <v>4.0699999999999985</v>
      </c>
      <c r="B62" s="2" t="s">
        <v>41</v>
      </c>
      <c r="C62" s="2" t="s">
        <v>2</v>
      </c>
      <c r="D62" s="2">
        <v>4</v>
      </c>
      <c r="E62" s="2">
        <f>VLOOKUP(B62,'Listado de precios'!$A$5:$C$184,3,0)</f>
        <v>1100</v>
      </c>
      <c r="F62" s="2">
        <f t="shared" si="7"/>
        <v>4400</v>
      </c>
    </row>
    <row r="63" spans="1:6" x14ac:dyDescent="0.2">
      <c r="A63" s="2">
        <f t="shared" si="6"/>
        <v>4.0799999999999983</v>
      </c>
      <c r="B63" s="2" t="s">
        <v>70</v>
      </c>
      <c r="C63" s="2" t="s">
        <v>2</v>
      </c>
      <c r="D63" s="2">
        <v>1</v>
      </c>
      <c r="E63" s="2">
        <f>VLOOKUP(B63,'Listado de precios'!$A$5:$C$184,3,0)</f>
        <v>9200</v>
      </c>
      <c r="F63" s="2">
        <f t="shared" si="7"/>
        <v>9200</v>
      </c>
    </row>
    <row r="64" spans="1:6" x14ac:dyDescent="0.2">
      <c r="A64" s="2">
        <f t="shared" si="6"/>
        <v>4.0899999999999981</v>
      </c>
      <c r="B64" s="2" t="s">
        <v>61</v>
      </c>
      <c r="C64" s="2" t="s">
        <v>2</v>
      </c>
      <c r="D64" s="2">
        <v>1</v>
      </c>
      <c r="E64" s="2">
        <f>VLOOKUP(B64,'Listado de precios'!$A$5:$C$184,3,0)</f>
        <v>19260</v>
      </c>
      <c r="F64" s="2">
        <f t="shared" si="7"/>
        <v>19260</v>
      </c>
    </row>
    <row r="65" spans="1:6" x14ac:dyDescent="0.2">
      <c r="E65" s="2" t="s">
        <v>87</v>
      </c>
      <c r="F65" s="2">
        <f>SUM(F56:F64)</f>
        <v>120578.31169999999</v>
      </c>
    </row>
    <row r="67" spans="1:6" x14ac:dyDescent="0.2">
      <c r="A67" s="2" t="s">
        <v>10</v>
      </c>
      <c r="B67" s="2" t="s">
        <v>106</v>
      </c>
    </row>
    <row r="68" spans="1:6" x14ac:dyDescent="0.2">
      <c r="A68" s="2">
        <v>5</v>
      </c>
      <c r="B68" s="2" t="s">
        <v>15</v>
      </c>
    </row>
    <row r="69" spans="1:6" x14ac:dyDescent="0.2">
      <c r="A69" s="2">
        <f t="shared" ref="A69:A80" si="8">A68+0.01</f>
        <v>5.01</v>
      </c>
      <c r="B69" s="2" t="s">
        <v>49</v>
      </c>
      <c r="C69" s="2" t="s">
        <v>2</v>
      </c>
      <c r="D69" s="2">
        <v>2</v>
      </c>
      <c r="E69" s="2">
        <f>VLOOKUP(B69,'Listado de precios'!$A$5:$C$184,3,0)</f>
        <v>147889</v>
      </c>
      <c r="F69" s="2">
        <f t="shared" ref="F69:F76" si="9">E69*D69</f>
        <v>295778</v>
      </c>
    </row>
    <row r="70" spans="1:6" x14ac:dyDescent="0.2">
      <c r="A70" s="2">
        <f t="shared" si="8"/>
        <v>5.0199999999999996</v>
      </c>
      <c r="B70" s="2" t="s">
        <v>149</v>
      </c>
      <c r="C70" s="2" t="s">
        <v>2</v>
      </c>
      <c r="D70" s="2">
        <v>1</v>
      </c>
      <c r="E70" s="2">
        <f>VLOOKUP(B70,'Listado de precios'!$A$5:$C$184,3,0)</f>
        <v>8560</v>
      </c>
      <c r="F70" s="2">
        <f t="shared" si="9"/>
        <v>8560</v>
      </c>
    </row>
    <row r="71" spans="1:6" x14ac:dyDescent="0.2">
      <c r="A71" s="2">
        <f t="shared" si="8"/>
        <v>5.0299999999999994</v>
      </c>
      <c r="B71" s="2" t="s">
        <v>77</v>
      </c>
      <c r="C71" s="2" t="s">
        <v>1</v>
      </c>
      <c r="D71" s="2">
        <v>91.6</v>
      </c>
      <c r="E71" s="2">
        <f>VLOOKUP(B71,'Listado de precios'!$A$5:$C$184,3,0)</f>
        <v>9946</v>
      </c>
      <c r="F71" s="2">
        <f t="shared" si="9"/>
        <v>911053.6</v>
      </c>
    </row>
    <row r="72" spans="1:6" x14ac:dyDescent="0.2">
      <c r="A72" s="2">
        <f t="shared" si="8"/>
        <v>5.0399999999999991</v>
      </c>
      <c r="B72" s="2" t="s">
        <v>127</v>
      </c>
      <c r="C72" s="2" t="s">
        <v>1</v>
      </c>
      <c r="D72" s="2">
        <f>D71</f>
        <v>91.6</v>
      </c>
      <c r="E72" s="2">
        <f>VLOOKUP(B72,'Listado de precios'!$A$5:$C$184,3,0)</f>
        <v>4333</v>
      </c>
      <c r="F72" s="2">
        <f t="shared" si="9"/>
        <v>396902.8</v>
      </c>
    </row>
    <row r="73" spans="1:6" x14ac:dyDescent="0.2">
      <c r="A73" s="2">
        <f t="shared" si="8"/>
        <v>5.0499999999999989</v>
      </c>
      <c r="B73" s="2" t="s">
        <v>50</v>
      </c>
      <c r="C73" s="2" t="s">
        <v>2</v>
      </c>
      <c r="D73" s="2">
        <v>92</v>
      </c>
      <c r="E73" s="2">
        <f>VLOOKUP(B73,'Listado de precios'!$A$5:$C$184,3,0)</f>
        <v>560</v>
      </c>
      <c r="F73" s="2">
        <f t="shared" si="9"/>
        <v>51520</v>
      </c>
    </row>
    <row r="74" spans="1:6" x14ac:dyDescent="0.2">
      <c r="A74" s="2">
        <f t="shared" si="8"/>
        <v>5.0599999999999987</v>
      </c>
      <c r="B74" s="2" t="s">
        <v>0</v>
      </c>
      <c r="C74" s="2" t="s">
        <v>1</v>
      </c>
      <c r="D74" s="2">
        <v>44</v>
      </c>
      <c r="E74" s="2">
        <f>VLOOKUP(B74,'Listado de precios'!$A$5:$C$184,3,0)</f>
        <v>600</v>
      </c>
      <c r="F74" s="2">
        <f t="shared" si="9"/>
        <v>26400</v>
      </c>
    </row>
    <row r="75" spans="1:6" x14ac:dyDescent="0.2">
      <c r="A75" s="2">
        <f t="shared" si="8"/>
        <v>5.0699999999999985</v>
      </c>
      <c r="B75" s="2" t="s">
        <v>30</v>
      </c>
      <c r="C75" s="2" t="s">
        <v>2</v>
      </c>
      <c r="D75" s="2">
        <v>8</v>
      </c>
      <c r="E75" s="2">
        <f>VLOOKUP(B75,'Listado de precios'!$A$5:$C$184,3,0)</f>
        <v>86580</v>
      </c>
      <c r="F75" s="2">
        <f t="shared" si="9"/>
        <v>692640</v>
      </c>
    </row>
    <row r="76" spans="1:6" x14ac:dyDescent="0.2">
      <c r="A76" s="2">
        <f t="shared" si="8"/>
        <v>5.0799999999999983</v>
      </c>
      <c r="B76" s="2" t="s">
        <v>54</v>
      </c>
      <c r="C76" s="2" t="s">
        <v>2</v>
      </c>
      <c r="D76" s="2">
        <f>D75</f>
        <v>8</v>
      </c>
      <c r="E76" s="2">
        <f>VLOOKUP(B76,'Listado de precios'!$A$5:$C$184,3,0)</f>
        <v>8560</v>
      </c>
      <c r="F76" s="2">
        <f t="shared" si="9"/>
        <v>68480</v>
      </c>
    </row>
    <row r="77" spans="1:6" x14ac:dyDescent="0.2">
      <c r="A77" s="2">
        <f t="shared" si="8"/>
        <v>5.0899999999999981</v>
      </c>
      <c r="B77" s="2" t="s">
        <v>27</v>
      </c>
      <c r="C77" s="2" t="s">
        <v>1</v>
      </c>
      <c r="D77" s="2">
        <v>272</v>
      </c>
      <c r="E77" s="2">
        <f>VLOOKUP(B77,'Listado de precios'!$A$5:$C$184,3,0)</f>
        <v>1076.0159999999998</v>
      </c>
      <c r="F77" s="2">
        <f>D77*E77</f>
        <v>292676.35199999996</v>
      </c>
    </row>
    <row r="78" spans="1:6" x14ac:dyDescent="0.2">
      <c r="A78" s="2">
        <f t="shared" si="8"/>
        <v>5.0999999999999979</v>
      </c>
      <c r="B78" s="2" t="s">
        <v>41</v>
      </c>
      <c r="C78" s="2" t="s">
        <v>2</v>
      </c>
      <c r="D78" s="2">
        <v>22</v>
      </c>
      <c r="E78" s="2">
        <f>VLOOKUP(B78,'Listado de precios'!$A$5:$C$184,3,0)</f>
        <v>1100</v>
      </c>
      <c r="F78" s="2">
        <f>D78*E78</f>
        <v>24200</v>
      </c>
    </row>
    <row r="79" spans="1:6" x14ac:dyDescent="0.2">
      <c r="A79" s="2">
        <f t="shared" si="8"/>
        <v>5.1099999999999977</v>
      </c>
      <c r="B79" s="2" t="s">
        <v>68</v>
      </c>
      <c r="C79" s="2" t="s">
        <v>2</v>
      </c>
      <c r="D79" s="2">
        <v>2</v>
      </c>
      <c r="E79" s="2">
        <f>VLOOKUP(B79,'Listado de precios'!$A$5:$C$184,3,0)</f>
        <v>18000</v>
      </c>
      <c r="F79" s="2">
        <f>D79*E79</f>
        <v>36000</v>
      </c>
    </row>
    <row r="80" spans="1:6" x14ac:dyDescent="0.2">
      <c r="A80" s="2">
        <f t="shared" si="8"/>
        <v>5.1199999999999974</v>
      </c>
      <c r="B80" s="2" t="s">
        <v>24</v>
      </c>
      <c r="C80" s="2" t="s">
        <v>1</v>
      </c>
      <c r="D80" s="2">
        <v>136</v>
      </c>
      <c r="E80" s="2">
        <f>VLOOKUP(B80,'Listado de precios'!$A$5:$C$184,3,0)</f>
        <v>1800</v>
      </c>
      <c r="F80" s="2">
        <f>D80*E80</f>
        <v>244800</v>
      </c>
    </row>
    <row r="81" spans="1:6" x14ac:dyDescent="0.2">
      <c r="E81" s="2" t="s">
        <v>87</v>
      </c>
      <c r="F81" s="2">
        <f>SUM(F69:F80)</f>
        <v>3049010.7520000003</v>
      </c>
    </row>
    <row r="83" spans="1:6" x14ac:dyDescent="0.2">
      <c r="A83" s="2" t="s">
        <v>10</v>
      </c>
      <c r="B83" s="2" t="s">
        <v>107</v>
      </c>
    </row>
    <row r="84" spans="1:6" x14ac:dyDescent="0.2">
      <c r="A84" s="2">
        <v>6</v>
      </c>
      <c r="B84" s="2" t="s">
        <v>15</v>
      </c>
    </row>
    <row r="85" spans="1:6" x14ac:dyDescent="0.2">
      <c r="A85" s="2">
        <f t="shared" ref="A85:A105" si="10">A84+0.01</f>
        <v>6.01</v>
      </c>
      <c r="B85" s="2" t="s">
        <v>49</v>
      </c>
      <c r="C85" s="2" t="s">
        <v>2</v>
      </c>
      <c r="D85" s="2">
        <v>8</v>
      </c>
      <c r="E85" s="2">
        <f>VLOOKUP(B85,'Listado de precios'!$A$5:$C$184,3,0)</f>
        <v>147889</v>
      </c>
      <c r="F85" s="2">
        <f t="shared" ref="F85:F105" si="11">D85*E85</f>
        <v>1183112</v>
      </c>
    </row>
    <row r="86" spans="1:6" x14ac:dyDescent="0.2">
      <c r="A86" s="2">
        <f t="shared" si="10"/>
        <v>6.02</v>
      </c>
      <c r="B86" s="2" t="s">
        <v>59</v>
      </c>
      <c r="C86" s="2" t="s">
        <v>2</v>
      </c>
      <c r="D86" s="2">
        <f>D85</f>
        <v>8</v>
      </c>
      <c r="E86" s="2">
        <f>VLOOKUP(B86,'Listado de precios'!$A$5:$C$184,3,0)</f>
        <v>8560</v>
      </c>
      <c r="F86" s="2">
        <f t="shared" si="11"/>
        <v>68480</v>
      </c>
    </row>
    <row r="87" spans="1:6" x14ac:dyDescent="0.2">
      <c r="A87" s="2">
        <f t="shared" si="10"/>
        <v>6.0299999999999994</v>
      </c>
      <c r="B87" s="2" t="s">
        <v>158</v>
      </c>
      <c r="C87" s="2" t="s">
        <v>2</v>
      </c>
      <c r="D87" s="2">
        <f>D85</f>
        <v>8</v>
      </c>
      <c r="E87" s="2">
        <f>VLOOKUP(B87,'Listado de precios'!$A$5:$C$184,3,0)</f>
        <v>760000</v>
      </c>
      <c r="F87" s="2">
        <f t="shared" si="11"/>
        <v>6080000</v>
      </c>
    </row>
    <row r="88" spans="1:6" x14ac:dyDescent="0.2">
      <c r="A88" s="2">
        <f t="shared" si="10"/>
        <v>6.0399999999999991</v>
      </c>
      <c r="B88" s="2" t="s">
        <v>78</v>
      </c>
      <c r="C88" s="2" t="s">
        <v>1</v>
      </c>
      <c r="D88" s="2">
        <v>540</v>
      </c>
      <c r="E88" s="2">
        <f>VLOOKUP(B88,'Listado de precios'!$A$5:$C$184,3,0)</f>
        <v>14675</v>
      </c>
      <c r="F88" s="2">
        <f t="shared" si="11"/>
        <v>7924500</v>
      </c>
    </row>
    <row r="89" spans="1:6" x14ac:dyDescent="0.2">
      <c r="A89" s="2">
        <f t="shared" si="10"/>
        <v>6.0499999999999989</v>
      </c>
      <c r="B89" s="2" t="s">
        <v>82</v>
      </c>
      <c r="C89" s="2" t="s">
        <v>1</v>
      </c>
      <c r="D89" s="2">
        <v>90</v>
      </c>
      <c r="E89" s="2">
        <f>VLOOKUP(B89,'Listado de precios'!$A$5:$C$184,3,0)</f>
        <v>25644</v>
      </c>
      <c r="F89" s="2">
        <f t="shared" si="11"/>
        <v>2307960</v>
      </c>
    </row>
    <row r="90" spans="1:6" x14ac:dyDescent="0.2">
      <c r="A90" s="2">
        <f t="shared" si="10"/>
        <v>6.0599999999999987</v>
      </c>
      <c r="B90" s="2" t="s">
        <v>130</v>
      </c>
      <c r="C90" s="2" t="s">
        <v>1</v>
      </c>
      <c r="D90" s="2">
        <v>12</v>
      </c>
      <c r="E90" s="2">
        <f>VLOOKUP(B90,'Listado de precios'!$A$5:$C$184,3,0)</f>
        <v>16940</v>
      </c>
      <c r="F90" s="2">
        <f t="shared" si="11"/>
        <v>203280</v>
      </c>
    </row>
    <row r="91" spans="1:6" x14ac:dyDescent="0.2">
      <c r="A91" s="2">
        <f t="shared" si="10"/>
        <v>6.0699999999999985</v>
      </c>
      <c r="B91" s="2" t="s">
        <v>128</v>
      </c>
      <c r="C91" s="2" t="s">
        <v>1</v>
      </c>
      <c r="D91" s="2">
        <f>D88+D89</f>
        <v>630</v>
      </c>
      <c r="E91" s="2">
        <f>VLOOKUP(B91,'Listado de precios'!$A$5:$C$184,3,0)</f>
        <v>6500</v>
      </c>
      <c r="F91" s="2">
        <f t="shared" si="11"/>
        <v>4095000</v>
      </c>
    </row>
    <row r="92" spans="1:6" x14ac:dyDescent="0.2">
      <c r="A92" s="2">
        <f t="shared" si="10"/>
        <v>6.0799999999999983</v>
      </c>
      <c r="B92" s="2" t="s">
        <v>51</v>
      </c>
      <c r="C92" s="2" t="s">
        <v>2</v>
      </c>
      <c r="D92" s="2">
        <f>D88</f>
        <v>540</v>
      </c>
      <c r="E92" s="2">
        <f>VLOOKUP(B92,'Listado de precios'!$A$5:$C$184,3,0)</f>
        <v>910</v>
      </c>
      <c r="F92" s="2">
        <f t="shared" si="11"/>
        <v>491400</v>
      </c>
    </row>
    <row r="93" spans="1:6" x14ac:dyDescent="0.2">
      <c r="A93" s="2">
        <f t="shared" si="10"/>
        <v>6.0899999999999981</v>
      </c>
      <c r="B93" s="2" t="s">
        <v>0</v>
      </c>
      <c r="C93" s="2" t="s">
        <v>1</v>
      </c>
      <c r="D93" s="2">
        <v>100</v>
      </c>
      <c r="E93" s="2">
        <f>VLOOKUP(B93,'Listado de precios'!$A$5:$C$184,3,0)</f>
        <v>600</v>
      </c>
      <c r="F93" s="2">
        <f t="shared" si="11"/>
        <v>60000</v>
      </c>
    </row>
    <row r="94" spans="1:6" x14ac:dyDescent="0.2">
      <c r="A94" s="2">
        <f t="shared" si="10"/>
        <v>6.0999999999999979</v>
      </c>
      <c r="B94" s="2" t="s">
        <v>22</v>
      </c>
      <c r="C94" s="2" t="s">
        <v>1</v>
      </c>
      <c r="D94" s="2">
        <v>692</v>
      </c>
      <c r="E94" s="2">
        <f>VLOOKUP(B94,'Listado de precios'!$A$5:$C$184,3,0)</f>
        <v>1076.0159999999998</v>
      </c>
      <c r="F94" s="2">
        <f t="shared" si="11"/>
        <v>744603.07199999993</v>
      </c>
    </row>
    <row r="95" spans="1:6" x14ac:dyDescent="0.2">
      <c r="A95" s="2">
        <f t="shared" si="10"/>
        <v>6.1099999999999977</v>
      </c>
      <c r="B95" s="2" t="s">
        <v>46</v>
      </c>
      <c r="C95" s="2" t="s">
        <v>2</v>
      </c>
      <c r="D95" s="2">
        <v>24</v>
      </c>
      <c r="E95" s="2">
        <f>VLOOKUP(B95,'Listado de precios'!$A$5:$C$184,3,0)</f>
        <v>22464.5949</v>
      </c>
      <c r="F95" s="2">
        <f t="shared" si="11"/>
        <v>539150.27760000003</v>
      </c>
    </row>
    <row r="96" spans="1:6" x14ac:dyDescent="0.2">
      <c r="A96" s="2">
        <f t="shared" si="10"/>
        <v>6.1199999999999974</v>
      </c>
      <c r="B96" s="2" t="s">
        <v>45</v>
      </c>
      <c r="C96" s="2" t="s">
        <v>2</v>
      </c>
      <c r="D96" s="2">
        <v>18</v>
      </c>
      <c r="E96" s="2">
        <f>VLOOKUP(B96,'Listado de precios'!$A$5:$C$184,3,0)</f>
        <v>8885.5175999999992</v>
      </c>
      <c r="F96" s="2">
        <f t="shared" si="11"/>
        <v>159939.31679999997</v>
      </c>
    </row>
    <row r="97" spans="1:6" x14ac:dyDescent="0.2">
      <c r="A97" s="2">
        <f t="shared" si="10"/>
        <v>6.1299999999999972</v>
      </c>
      <c r="B97" s="2" t="s">
        <v>44</v>
      </c>
      <c r="C97" s="2" t="s">
        <v>2</v>
      </c>
      <c r="D97" s="2">
        <v>8</v>
      </c>
      <c r="E97" s="2">
        <f>VLOOKUP(B97,'Listado de precios'!$A$5:$C$184,3,0)</f>
        <v>8455.5731999999989</v>
      </c>
      <c r="F97" s="2">
        <f t="shared" si="11"/>
        <v>67644.585599999991</v>
      </c>
    </row>
    <row r="98" spans="1:6" x14ac:dyDescent="0.2">
      <c r="A98" s="2">
        <f t="shared" si="10"/>
        <v>6.139999999999997</v>
      </c>
      <c r="B98" s="2" t="s">
        <v>43</v>
      </c>
      <c r="C98" s="2" t="s">
        <v>2</v>
      </c>
      <c r="D98" s="2">
        <v>9</v>
      </c>
      <c r="E98" s="2">
        <f>VLOOKUP(B98,'Listado de precios'!$A$5:$C$184,3,0)</f>
        <v>7201.5686999999989</v>
      </c>
      <c r="F98" s="2">
        <f t="shared" si="11"/>
        <v>64814.118299999987</v>
      </c>
    </row>
    <row r="99" spans="1:6" x14ac:dyDescent="0.2">
      <c r="A99" s="2">
        <f t="shared" si="10"/>
        <v>6.1499999999999968</v>
      </c>
      <c r="B99" s="2" t="s">
        <v>26</v>
      </c>
      <c r="C99" s="2" t="s">
        <v>1</v>
      </c>
      <c r="D99" s="2">
        <v>364</v>
      </c>
      <c r="E99" s="2">
        <f>VLOOKUP(B99,'Listado de precios'!$A$5:$C$184,3,0)</f>
        <v>45990.6</v>
      </c>
      <c r="F99" s="2">
        <f t="shared" si="11"/>
        <v>16740578.4</v>
      </c>
    </row>
    <row r="100" spans="1:6" x14ac:dyDescent="0.2">
      <c r="A100" s="2">
        <f t="shared" si="10"/>
        <v>6.1599999999999966</v>
      </c>
      <c r="B100" s="2" t="s">
        <v>169</v>
      </c>
      <c r="C100" s="2" t="s">
        <v>1</v>
      </c>
      <c r="D100" s="2">
        <v>77</v>
      </c>
      <c r="E100" s="2">
        <f>VLOOKUP(B100,'Listado de precios'!$A$5:$C$184,3,0)</f>
        <v>24896</v>
      </c>
      <c r="F100" s="2">
        <f t="shared" si="11"/>
        <v>1916992</v>
      </c>
    </row>
    <row r="101" spans="1:6" x14ac:dyDescent="0.2">
      <c r="A101" s="2">
        <f t="shared" si="10"/>
        <v>6.1699999999999964</v>
      </c>
      <c r="B101" s="2" t="s">
        <v>184</v>
      </c>
      <c r="C101" s="2" t="s">
        <v>2</v>
      </c>
      <c r="D101" s="2">
        <v>6</v>
      </c>
      <c r="E101" s="2">
        <f>VLOOKUP(B101,'Listado de precios'!$A$5:$C$184,3,0)</f>
        <v>378210</v>
      </c>
      <c r="F101" s="2">
        <f t="shared" si="11"/>
        <v>2269260</v>
      </c>
    </row>
    <row r="102" spans="1:6" x14ac:dyDescent="0.2">
      <c r="A102" s="2">
        <f t="shared" si="10"/>
        <v>6.1799999999999962</v>
      </c>
      <c r="B102" s="2" t="s">
        <v>183</v>
      </c>
      <c r="C102" s="2" t="s">
        <v>2</v>
      </c>
      <c r="D102" s="2">
        <f>D101</f>
        <v>6</v>
      </c>
      <c r="E102" s="2">
        <f>VLOOKUP(B102,'Listado de precios'!$A$5:$C$184,3,0)</f>
        <v>32000</v>
      </c>
      <c r="F102" s="2">
        <f t="shared" si="11"/>
        <v>192000</v>
      </c>
    </row>
    <row r="103" spans="1:6" x14ac:dyDescent="0.2">
      <c r="A103" s="2">
        <f t="shared" si="10"/>
        <v>6.1899999999999959</v>
      </c>
      <c r="B103" s="2" t="s">
        <v>33</v>
      </c>
      <c r="C103" s="2" t="s">
        <v>2</v>
      </c>
      <c r="D103" s="2">
        <v>3</v>
      </c>
      <c r="E103" s="2">
        <f>VLOOKUP(B103,'Listado de precios'!$A$5:$C$184,3,0)</f>
        <v>605136</v>
      </c>
      <c r="F103" s="2">
        <f t="shared" si="11"/>
        <v>1815408</v>
      </c>
    </row>
    <row r="104" spans="1:6" x14ac:dyDescent="0.2">
      <c r="A104" s="2">
        <f t="shared" si="10"/>
        <v>6.1999999999999957</v>
      </c>
      <c r="B104" s="2" t="s">
        <v>56</v>
      </c>
      <c r="C104" s="2" t="s">
        <v>2</v>
      </c>
      <c r="D104" s="2">
        <f>D103</f>
        <v>3</v>
      </c>
      <c r="E104" s="2">
        <f>VLOOKUP(B104,'Listado de precios'!$A$5:$C$184,3,0)</f>
        <v>32100</v>
      </c>
      <c r="F104" s="2">
        <f t="shared" si="11"/>
        <v>96300</v>
      </c>
    </row>
    <row r="105" spans="1:6" x14ac:dyDescent="0.2">
      <c r="A105" s="2">
        <f t="shared" si="10"/>
        <v>6.2099999999999955</v>
      </c>
      <c r="B105" s="2" t="s">
        <v>170</v>
      </c>
      <c r="C105" s="2" t="s">
        <v>2</v>
      </c>
      <c r="D105" s="2">
        <v>2</v>
      </c>
      <c r="E105" s="2">
        <f>VLOOKUP(B105,'Listado de precios'!$A$5:$C$184,3,0)</f>
        <v>3200000</v>
      </c>
      <c r="F105" s="2">
        <f t="shared" si="11"/>
        <v>6400000</v>
      </c>
    </row>
    <row r="106" spans="1:6" x14ac:dyDescent="0.2">
      <c r="E106" s="2" t="s">
        <v>87</v>
      </c>
      <c r="F106" s="2">
        <f>SUM(F85:F105)</f>
        <v>53420421.770300001</v>
      </c>
    </row>
    <row r="108" spans="1:6" x14ac:dyDescent="0.2">
      <c r="A108" s="2" t="s">
        <v>10</v>
      </c>
      <c r="B108" s="2" t="s">
        <v>108</v>
      </c>
    </row>
    <row r="109" spans="1:6" x14ac:dyDescent="0.2">
      <c r="A109" s="2">
        <v>7</v>
      </c>
      <c r="B109" s="2" t="s">
        <v>15</v>
      </c>
    </row>
    <row r="110" spans="1:6" x14ac:dyDescent="0.2">
      <c r="A110" s="2">
        <f t="shared" ref="A110:A115" si="12">A109+0.01</f>
        <v>7.01</v>
      </c>
      <c r="B110" s="2" t="s">
        <v>153</v>
      </c>
      <c r="C110" s="2" t="s">
        <v>2</v>
      </c>
      <c r="D110" s="2">
        <v>1</v>
      </c>
      <c r="E110" s="2">
        <f>VLOOKUP(B110,'Listado de precios'!$A$5:$C$184,3,0)</f>
        <v>54900</v>
      </c>
      <c r="F110" s="2">
        <f>E110*D110</f>
        <v>54900</v>
      </c>
    </row>
    <row r="111" spans="1:6" x14ac:dyDescent="0.2">
      <c r="A111" s="2">
        <f t="shared" si="12"/>
        <v>7.02</v>
      </c>
      <c r="B111" s="2" t="s">
        <v>68</v>
      </c>
      <c r="C111" s="2" t="s">
        <v>2</v>
      </c>
      <c r="D111" s="2">
        <v>40</v>
      </c>
      <c r="E111" s="2">
        <f>VLOOKUP(B111,'Listado de precios'!$A$5:$C$184,3,0)</f>
        <v>18000</v>
      </c>
      <c r="F111" s="2">
        <f>D111*E111</f>
        <v>720000</v>
      </c>
    </row>
    <row r="112" spans="1:6" x14ac:dyDescent="0.2">
      <c r="A112" s="2">
        <f t="shared" si="12"/>
        <v>7.0299999999999994</v>
      </c>
      <c r="B112" s="2" t="s">
        <v>123</v>
      </c>
      <c r="C112" s="2" t="s">
        <v>2</v>
      </c>
      <c r="D112" s="2">
        <v>1</v>
      </c>
      <c r="E112" s="2">
        <f>VLOOKUP(B112,'Listado de precios'!$A$5:$C$184,3,0)</f>
        <v>90000</v>
      </c>
      <c r="F112" s="2">
        <f>E112*D112</f>
        <v>90000</v>
      </c>
    </row>
    <row r="113" spans="1:6" x14ac:dyDescent="0.2">
      <c r="A113" s="2">
        <f t="shared" si="12"/>
        <v>7.0399999999999991</v>
      </c>
      <c r="B113" s="2" t="s">
        <v>73</v>
      </c>
      <c r="C113" s="2" t="s">
        <v>2</v>
      </c>
      <c r="D113" s="2">
        <v>12</v>
      </c>
      <c r="E113" s="2">
        <f>VLOOKUP(B113,'Listado de precios'!$A$5:$C$184,3,0)</f>
        <v>11996</v>
      </c>
      <c r="F113" s="2">
        <f>E113*D113</f>
        <v>143952</v>
      </c>
    </row>
    <row r="114" spans="1:6" x14ac:dyDescent="0.2">
      <c r="A114" s="2">
        <f t="shared" si="12"/>
        <v>7.0499999999999989</v>
      </c>
      <c r="B114" s="2" t="s">
        <v>20</v>
      </c>
      <c r="C114" s="2" t="s">
        <v>1</v>
      </c>
      <c r="D114" s="2">
        <v>8</v>
      </c>
      <c r="E114" s="2">
        <f>VLOOKUP(B114,'Listado de precios'!$A$5:$C$184,3,0)</f>
        <v>69389</v>
      </c>
      <c r="F114" s="2">
        <f>E114*D114</f>
        <v>555112</v>
      </c>
    </row>
    <row r="115" spans="1:6" x14ac:dyDescent="0.2">
      <c r="A115" s="2">
        <f t="shared" si="12"/>
        <v>7.0599999999999987</v>
      </c>
      <c r="B115" s="2" t="s">
        <v>126</v>
      </c>
      <c r="C115" s="2" t="s">
        <v>2</v>
      </c>
      <c r="D115" s="2">
        <v>1</v>
      </c>
      <c r="E115" s="2">
        <f>VLOOKUP(B115,'Listado de precios'!$A$5:$C$184,3,0)</f>
        <v>642000</v>
      </c>
      <c r="F115" s="2">
        <f>E115*D115</f>
        <v>642000</v>
      </c>
    </row>
    <row r="116" spans="1:6" x14ac:dyDescent="0.2">
      <c r="E116" s="2" t="s">
        <v>87</v>
      </c>
      <c r="F116" s="2">
        <f>SUM(F110:F115)</f>
        <v>2205964</v>
      </c>
    </row>
    <row r="118" spans="1:6" x14ac:dyDescent="0.2">
      <c r="A118" s="2" t="s">
        <v>10</v>
      </c>
      <c r="B118" s="2" t="s">
        <v>109</v>
      </c>
    </row>
    <row r="119" spans="1:6" x14ac:dyDescent="0.2">
      <c r="A119" s="2">
        <v>8</v>
      </c>
      <c r="B119" s="2" t="s">
        <v>15</v>
      </c>
    </row>
    <row r="120" spans="1:6" x14ac:dyDescent="0.2">
      <c r="A120" s="2">
        <f t="shared" ref="A120:A137" si="13">A119+0.01</f>
        <v>8.01</v>
      </c>
      <c r="B120" s="2" t="s">
        <v>76</v>
      </c>
      <c r="C120" s="2" t="s">
        <v>2</v>
      </c>
      <c r="D120" s="2">
        <v>1</v>
      </c>
      <c r="E120" s="2">
        <f>VLOOKUP(B120,'Listado de precios'!$A$5:$C$184,3,0)</f>
        <v>522095.81640000001</v>
      </c>
      <c r="F120" s="2">
        <f t="shared" ref="F120:F137" si="14">E120*D120</f>
        <v>522095.81640000001</v>
      </c>
    </row>
    <row r="121" spans="1:6" x14ac:dyDescent="0.2">
      <c r="A121" s="2">
        <f t="shared" si="13"/>
        <v>8.02</v>
      </c>
      <c r="B121" s="2" t="s">
        <v>17</v>
      </c>
      <c r="C121" s="2" t="s">
        <v>2</v>
      </c>
      <c r="D121" s="2">
        <v>1</v>
      </c>
      <c r="E121" s="2">
        <f>VLOOKUP(B121,'Listado de precios'!$A$5:$C$184,3,0)</f>
        <v>180000</v>
      </c>
      <c r="F121" s="2">
        <f t="shared" si="14"/>
        <v>180000</v>
      </c>
    </row>
    <row r="122" spans="1:6" x14ac:dyDescent="0.2">
      <c r="A122" s="2">
        <f t="shared" si="13"/>
        <v>8.0299999999999994</v>
      </c>
      <c r="B122" s="2" t="s">
        <v>14</v>
      </c>
      <c r="C122" s="2" t="s">
        <v>2</v>
      </c>
      <c r="D122" s="2">
        <v>1</v>
      </c>
      <c r="E122" s="2">
        <f>VLOOKUP(B122,'Listado de precios'!$A$5:$C$184,3,0)</f>
        <v>65244.062700000002</v>
      </c>
      <c r="F122" s="2">
        <f t="shared" si="14"/>
        <v>65244.062700000002</v>
      </c>
    </row>
    <row r="123" spans="1:6" x14ac:dyDescent="0.2">
      <c r="A123" s="2">
        <f t="shared" si="13"/>
        <v>8.0399999999999991</v>
      </c>
      <c r="B123" s="2" t="s">
        <v>65</v>
      </c>
      <c r="C123" s="2" t="s">
        <v>2</v>
      </c>
      <c r="D123" s="2">
        <v>2</v>
      </c>
      <c r="E123" s="2">
        <f>VLOOKUP(B123,'Listado de precios'!$A$5:$C$184,3,0)</f>
        <v>383500</v>
      </c>
      <c r="F123" s="2">
        <f t="shared" si="14"/>
        <v>767000</v>
      </c>
    </row>
    <row r="124" spans="1:6" x14ac:dyDescent="0.2">
      <c r="A124" s="2">
        <f t="shared" si="13"/>
        <v>8.0499999999999989</v>
      </c>
      <c r="B124" s="2" t="s">
        <v>72</v>
      </c>
      <c r="C124" s="2" t="s">
        <v>2</v>
      </c>
      <c r="D124" s="2">
        <v>1</v>
      </c>
      <c r="E124" s="2">
        <f>VLOOKUP(B124,'Listado de precios'!$A$5:$C$184,3,0)</f>
        <v>229984.4253</v>
      </c>
      <c r="F124" s="2">
        <f t="shared" si="14"/>
        <v>229984.4253</v>
      </c>
    </row>
    <row r="125" spans="1:6" x14ac:dyDescent="0.2">
      <c r="A125" s="2">
        <f t="shared" si="13"/>
        <v>8.0599999999999987</v>
      </c>
      <c r="B125" s="2" t="s">
        <v>67</v>
      </c>
      <c r="C125" s="2" t="s">
        <v>2</v>
      </c>
      <c r="D125" s="2">
        <v>12</v>
      </c>
      <c r="E125" s="2">
        <f>VLOOKUP(B125,'Listado de precios'!$A$5:$C$184,3,0)</f>
        <v>6055.0502999999999</v>
      </c>
      <c r="F125" s="2">
        <f t="shared" si="14"/>
        <v>72660.603600000002</v>
      </c>
    </row>
    <row r="126" spans="1:6" x14ac:dyDescent="0.2">
      <c r="A126" s="2">
        <f t="shared" si="13"/>
        <v>8.0699999999999985</v>
      </c>
      <c r="B126" s="2" t="s">
        <v>36</v>
      </c>
      <c r="C126" s="2" t="s">
        <v>2</v>
      </c>
      <c r="D126" s="2">
        <v>1</v>
      </c>
      <c r="E126" s="2">
        <f>VLOOKUP(B126,'Listado de precios'!$A$5:$C$184,3,0)</f>
        <v>2400.5229000000004</v>
      </c>
      <c r="F126" s="2">
        <f t="shared" si="14"/>
        <v>2400.5229000000004</v>
      </c>
    </row>
    <row r="127" spans="1:6" x14ac:dyDescent="0.2">
      <c r="A127" s="2">
        <f t="shared" si="13"/>
        <v>8.0799999999999983</v>
      </c>
      <c r="B127" s="2" t="s">
        <v>47</v>
      </c>
      <c r="C127" s="2" t="s">
        <v>2</v>
      </c>
      <c r="D127" s="2">
        <v>1</v>
      </c>
      <c r="E127" s="2">
        <f>VLOOKUP(B127,'Listado de precios'!$A$5:$C$184,3,0)</f>
        <v>635242.85100000002</v>
      </c>
      <c r="F127" s="2">
        <f t="shared" si="14"/>
        <v>635242.85100000002</v>
      </c>
    </row>
    <row r="128" spans="1:6" x14ac:dyDescent="0.2">
      <c r="A128" s="2">
        <f t="shared" si="13"/>
        <v>8.0899999999999981</v>
      </c>
      <c r="B128" s="2" t="s">
        <v>7</v>
      </c>
      <c r="C128" s="2" t="s">
        <v>2</v>
      </c>
      <c r="D128" s="2">
        <v>6</v>
      </c>
      <c r="E128" s="2">
        <f>VLOOKUP(B128,'Listado de precios'!$A$5:$C$184,3,0)</f>
        <v>245820.7107</v>
      </c>
      <c r="F128" s="2">
        <f t="shared" si="14"/>
        <v>1474924.2642000001</v>
      </c>
    </row>
    <row r="129" spans="1:6" x14ac:dyDescent="0.2">
      <c r="A129" s="2">
        <f t="shared" si="13"/>
        <v>8.0999999999999979</v>
      </c>
      <c r="B129" s="2" t="s">
        <v>13</v>
      </c>
      <c r="C129" s="2" t="s">
        <v>2</v>
      </c>
      <c r="D129" s="2">
        <v>1</v>
      </c>
      <c r="E129" s="2">
        <f>VLOOKUP(B129,'Listado de precios'!$A$5:$C$184,3,0)</f>
        <v>198455.16930000004</v>
      </c>
      <c r="F129" s="2">
        <f t="shared" si="14"/>
        <v>198455.16930000004</v>
      </c>
    </row>
    <row r="130" spans="1:6" x14ac:dyDescent="0.2">
      <c r="A130" s="2">
        <f t="shared" si="13"/>
        <v>8.1099999999999977</v>
      </c>
      <c r="B130" s="2" t="s">
        <v>153</v>
      </c>
      <c r="C130" s="2" t="s">
        <v>2</v>
      </c>
      <c r="D130" s="2">
        <v>1</v>
      </c>
      <c r="E130" s="2">
        <f>VLOOKUP(B130,'Listado de precios'!$A$5:$C$184,3,0)</f>
        <v>54900</v>
      </c>
      <c r="F130" s="2">
        <f t="shared" si="14"/>
        <v>54900</v>
      </c>
    </row>
    <row r="131" spans="1:6" x14ac:dyDescent="0.2">
      <c r="A131" s="2">
        <f t="shared" si="13"/>
        <v>8.1199999999999974</v>
      </c>
      <c r="B131" s="2" t="s">
        <v>66</v>
      </c>
      <c r="C131" s="2" t="s">
        <v>2</v>
      </c>
      <c r="D131" s="2">
        <v>2</v>
      </c>
      <c r="E131" s="2">
        <f>VLOOKUP(B131,'Listado de precios'!$A$5:$C$184,3,0)</f>
        <v>193474.98</v>
      </c>
      <c r="F131" s="2">
        <f t="shared" si="14"/>
        <v>386949.96</v>
      </c>
    </row>
    <row r="132" spans="1:6" x14ac:dyDescent="0.2">
      <c r="A132" s="2">
        <f t="shared" si="13"/>
        <v>8.1299999999999972</v>
      </c>
      <c r="B132" s="2" t="s">
        <v>23</v>
      </c>
      <c r="C132" s="2" t="s">
        <v>1</v>
      </c>
      <c r="D132" s="2">
        <v>10</v>
      </c>
      <c r="E132" s="2">
        <f>VLOOKUP(B132,'Listado de precios'!$A$5:$C$184,3,0)</f>
        <v>4126</v>
      </c>
      <c r="F132" s="2">
        <f t="shared" si="14"/>
        <v>41260</v>
      </c>
    </row>
    <row r="133" spans="1:6" x14ac:dyDescent="0.2">
      <c r="A133" s="2">
        <f t="shared" si="13"/>
        <v>8.139999999999997</v>
      </c>
      <c r="B133" s="2" t="s">
        <v>81</v>
      </c>
      <c r="C133" s="2" t="s">
        <v>1</v>
      </c>
      <c r="D133" s="2">
        <v>2</v>
      </c>
      <c r="E133" s="2">
        <f>VLOOKUP(B133,'Listado de precios'!$A$5:$C$184,3,0)</f>
        <v>20711</v>
      </c>
      <c r="F133" s="2">
        <f t="shared" si="14"/>
        <v>41422</v>
      </c>
    </row>
    <row r="134" spans="1:6" x14ac:dyDescent="0.2">
      <c r="A134" s="2">
        <f t="shared" si="13"/>
        <v>8.1499999999999968</v>
      </c>
      <c r="B134" s="2" t="s">
        <v>73</v>
      </c>
      <c r="C134" s="2" t="s">
        <v>2</v>
      </c>
      <c r="D134" s="2">
        <v>12</v>
      </c>
      <c r="E134" s="2">
        <f>VLOOKUP(B134,'Listado de precios'!$A$5:$C$184,3,0)</f>
        <v>11996</v>
      </c>
      <c r="F134" s="2">
        <f t="shared" si="14"/>
        <v>143952</v>
      </c>
    </row>
    <row r="135" spans="1:6" x14ac:dyDescent="0.2">
      <c r="A135" s="2">
        <f t="shared" si="13"/>
        <v>8.1599999999999966</v>
      </c>
      <c r="B135" s="2" t="s">
        <v>20</v>
      </c>
      <c r="C135" s="2" t="s">
        <v>1</v>
      </c>
      <c r="D135" s="2">
        <v>8</v>
      </c>
      <c r="E135" s="2">
        <f>VLOOKUP(B135,'Listado de precios'!$A$5:$C$184,3,0)</f>
        <v>69389</v>
      </c>
      <c r="F135" s="2">
        <f t="shared" si="14"/>
        <v>555112</v>
      </c>
    </row>
    <row r="136" spans="1:6" x14ac:dyDescent="0.2">
      <c r="A136" s="2">
        <f t="shared" si="13"/>
        <v>8.1699999999999964</v>
      </c>
      <c r="B136" s="2" t="s">
        <v>124</v>
      </c>
      <c r="C136" s="2" t="s">
        <v>2</v>
      </c>
      <c r="D136" s="2">
        <v>1</v>
      </c>
      <c r="E136" s="2">
        <f>VLOOKUP(B136,'Listado de precios'!$A$5:$C$184,3,0)</f>
        <v>160500</v>
      </c>
      <c r="F136" s="2">
        <f t="shared" si="14"/>
        <v>160500</v>
      </c>
    </row>
    <row r="137" spans="1:6" x14ac:dyDescent="0.2">
      <c r="A137" s="2">
        <f t="shared" si="13"/>
        <v>8.1799999999999962</v>
      </c>
      <c r="B137" s="2" t="s">
        <v>125</v>
      </c>
      <c r="C137" s="2" t="s">
        <v>2</v>
      </c>
      <c r="D137" s="2">
        <v>1</v>
      </c>
      <c r="E137" s="2">
        <f>VLOOKUP(B137,'Listado de precios'!$A$5:$C$184,3,0)</f>
        <v>1070000</v>
      </c>
      <c r="F137" s="2">
        <f t="shared" si="14"/>
        <v>1070000</v>
      </c>
    </row>
    <row r="138" spans="1:6" x14ac:dyDescent="0.2">
      <c r="E138" s="2" t="s">
        <v>87</v>
      </c>
      <c r="F138" s="2">
        <f>SUM(F120:F137)</f>
        <v>6602103.6754000001</v>
      </c>
    </row>
    <row r="140" spans="1:6" x14ac:dyDescent="0.2">
      <c r="A140" s="2" t="s">
        <v>10</v>
      </c>
      <c r="B140" s="2" t="s">
        <v>144</v>
      </c>
    </row>
    <row r="141" spans="1:6" x14ac:dyDescent="0.2">
      <c r="A141" s="2">
        <v>9</v>
      </c>
      <c r="B141" s="2" t="s">
        <v>15</v>
      </c>
    </row>
    <row r="142" spans="1:6" x14ac:dyDescent="0.2">
      <c r="A142" s="2">
        <f t="shared" ref="A142:A151" si="15">A141+0.01</f>
        <v>9.01</v>
      </c>
      <c r="B142" s="2" t="s">
        <v>84</v>
      </c>
      <c r="C142" s="2" t="s">
        <v>1</v>
      </c>
      <c r="D142" s="2">
        <v>78</v>
      </c>
      <c r="E142" s="2">
        <f>VLOOKUP(B142,'Listado de precios'!$A$5:$C$184,3,0)</f>
        <v>16830</v>
      </c>
      <c r="F142" s="2">
        <f t="shared" ref="F142:F151" si="16">D142*E142</f>
        <v>1312740</v>
      </c>
    </row>
    <row r="143" spans="1:6" x14ac:dyDescent="0.2">
      <c r="A143" s="2">
        <f t="shared" si="15"/>
        <v>9.02</v>
      </c>
      <c r="B143" s="2" t="s">
        <v>83</v>
      </c>
      <c r="C143" s="2" t="s">
        <v>1</v>
      </c>
      <c r="D143" s="2">
        <v>106.4</v>
      </c>
      <c r="E143" s="2">
        <f>VLOOKUP(B143,'Listado de precios'!$A$5:$C$184,3,0)</f>
        <v>10820</v>
      </c>
      <c r="F143" s="2">
        <f t="shared" si="16"/>
        <v>1151248</v>
      </c>
    </row>
    <row r="144" spans="1:6" x14ac:dyDescent="0.2">
      <c r="A144" s="2">
        <f t="shared" si="15"/>
        <v>9.0299999999999994</v>
      </c>
      <c r="B144" s="2" t="s">
        <v>133</v>
      </c>
      <c r="C144" s="2" t="s">
        <v>1</v>
      </c>
      <c r="D144" s="2">
        <f>D142</f>
        <v>78</v>
      </c>
      <c r="E144" s="2">
        <f>VLOOKUP(B144,'Listado de precios'!$A$5:$C$184,3,0)</f>
        <v>6500</v>
      </c>
      <c r="F144" s="2">
        <f t="shared" si="16"/>
        <v>507000</v>
      </c>
    </row>
    <row r="145" spans="1:6" x14ac:dyDescent="0.2">
      <c r="A145" s="2">
        <f t="shared" si="15"/>
        <v>9.0399999999999991</v>
      </c>
      <c r="B145" s="2" t="s">
        <v>171</v>
      </c>
      <c r="C145" s="2" t="s">
        <v>1</v>
      </c>
      <c r="D145" s="2">
        <f>D143</f>
        <v>106.4</v>
      </c>
      <c r="E145" s="2">
        <f>VLOOKUP(B145,'Listado de precios'!$A$5:$C$184,3,0)</f>
        <v>2889</v>
      </c>
      <c r="F145" s="2">
        <f t="shared" si="16"/>
        <v>307389.60000000003</v>
      </c>
    </row>
    <row r="146" spans="1:6" x14ac:dyDescent="0.2">
      <c r="A146" s="2">
        <f t="shared" si="15"/>
        <v>9.0499999999999989</v>
      </c>
      <c r="B146" s="2" t="s">
        <v>184</v>
      </c>
      <c r="C146" s="2" t="s">
        <v>2</v>
      </c>
      <c r="D146" s="2">
        <v>4</v>
      </c>
      <c r="E146" s="2">
        <f>VLOOKUP(B146,'Listado de precios'!$A$5:$C$184,3,0)</f>
        <v>378210</v>
      </c>
      <c r="F146" s="2">
        <f t="shared" si="16"/>
        <v>1512840</v>
      </c>
    </row>
    <row r="147" spans="1:6" x14ac:dyDescent="0.2">
      <c r="A147" s="2">
        <f t="shared" si="15"/>
        <v>9.0599999999999987</v>
      </c>
      <c r="B147" s="2" t="s">
        <v>183</v>
      </c>
      <c r="C147" s="2" t="s">
        <v>2</v>
      </c>
      <c r="D147" s="2">
        <f>D146</f>
        <v>4</v>
      </c>
      <c r="E147" s="2">
        <f>VLOOKUP(B147,'Listado de precios'!$A$5:$C$184,3,0)</f>
        <v>32000</v>
      </c>
      <c r="F147" s="2">
        <f t="shared" si="16"/>
        <v>128000</v>
      </c>
    </row>
    <row r="148" spans="1:6" x14ac:dyDescent="0.2">
      <c r="A148" s="2">
        <f t="shared" si="15"/>
        <v>9.0699999999999985</v>
      </c>
      <c r="B148" s="2" t="s">
        <v>35</v>
      </c>
      <c r="C148" s="2" t="s">
        <v>2</v>
      </c>
      <c r="D148" s="2">
        <v>2</v>
      </c>
      <c r="E148" s="2">
        <f>VLOOKUP(B148,'Listado de precios'!$A$5:$C$184,3,0)</f>
        <v>378210</v>
      </c>
      <c r="F148" s="2">
        <f t="shared" si="16"/>
        <v>756420</v>
      </c>
    </row>
    <row r="149" spans="1:6" x14ac:dyDescent="0.2">
      <c r="A149" s="2">
        <f t="shared" si="15"/>
        <v>9.0799999999999983</v>
      </c>
      <c r="B149" s="2" t="s">
        <v>58</v>
      </c>
      <c r="C149" s="2" t="s">
        <v>2</v>
      </c>
      <c r="D149" s="2">
        <f>D148</f>
        <v>2</v>
      </c>
      <c r="E149" s="2">
        <f>VLOOKUP(B149,'Listado de precios'!$A$5:$C$184,3,0)</f>
        <v>40881</v>
      </c>
      <c r="F149" s="2">
        <f t="shared" si="16"/>
        <v>81762</v>
      </c>
    </row>
    <row r="150" spans="1:6" x14ac:dyDescent="0.2">
      <c r="A150" s="2">
        <f t="shared" si="15"/>
        <v>9.0899999999999981</v>
      </c>
      <c r="B150" s="2" t="s">
        <v>37</v>
      </c>
      <c r="C150" s="2" t="s">
        <v>38</v>
      </c>
      <c r="D150" s="2">
        <f>0.00339*30</f>
        <v>0.1017</v>
      </c>
      <c r="E150" s="2">
        <f>VLOOKUP(B150,'Listado de precios'!$A$5:$C$184,3,0)</f>
        <v>56900</v>
      </c>
      <c r="F150" s="2">
        <f t="shared" si="16"/>
        <v>5786.73</v>
      </c>
    </row>
    <row r="151" spans="1:6" x14ac:dyDescent="0.2">
      <c r="A151" s="2">
        <f t="shared" si="15"/>
        <v>9.0999999999999979</v>
      </c>
      <c r="B151" s="2" t="s">
        <v>53</v>
      </c>
      <c r="C151" s="2" t="s">
        <v>2</v>
      </c>
      <c r="D151" s="2">
        <f>0.01*30</f>
        <v>0.3</v>
      </c>
      <c r="E151" s="2">
        <f>VLOOKUP(B151,'Listado de precios'!$A$5:$C$184,3,0)</f>
        <v>27900</v>
      </c>
      <c r="F151" s="2">
        <f t="shared" si="16"/>
        <v>8370</v>
      </c>
    </row>
    <row r="152" spans="1:6" x14ac:dyDescent="0.2">
      <c r="E152" s="2" t="s">
        <v>87</v>
      </c>
      <c r="F152" s="2">
        <f>SUM(F142:F151)</f>
        <v>5771556.3300000001</v>
      </c>
    </row>
    <row r="154" spans="1:6" x14ac:dyDescent="0.2">
      <c r="A154" s="2" t="s">
        <v>10</v>
      </c>
      <c r="B154" s="2" t="s">
        <v>175</v>
      </c>
    </row>
    <row r="155" spans="1:6" x14ac:dyDescent="0.2">
      <c r="A155" s="2">
        <v>10</v>
      </c>
      <c r="B155" s="2" t="s">
        <v>15</v>
      </c>
    </row>
    <row r="156" spans="1:6" x14ac:dyDescent="0.2">
      <c r="A156" s="2">
        <f t="shared" ref="A156:A182" si="17">A155+0.01</f>
        <v>10.01</v>
      </c>
      <c r="B156" s="2" t="s">
        <v>79</v>
      </c>
      <c r="C156" s="2" t="s">
        <v>1</v>
      </c>
      <c r="D156" s="2">
        <v>12</v>
      </c>
      <c r="E156" s="2">
        <f>VLOOKUP(B156,'Listado de precios'!$A$5:$C$184,3,0)</f>
        <v>4659</v>
      </c>
      <c r="F156" s="2">
        <f t="shared" ref="F156:F182" si="18">D156*E156</f>
        <v>55908</v>
      </c>
    </row>
    <row r="157" spans="1:6" x14ac:dyDescent="0.2">
      <c r="A157" s="2">
        <f t="shared" si="17"/>
        <v>10.02</v>
      </c>
      <c r="B157" s="2" t="s">
        <v>129</v>
      </c>
      <c r="C157" s="2" t="s">
        <v>2</v>
      </c>
      <c r="D157" s="2">
        <f>D156</f>
        <v>12</v>
      </c>
      <c r="E157" s="2">
        <f>VLOOKUP(B157,'Listado de precios'!$A$5:$C$184,3,0)</f>
        <v>2167</v>
      </c>
      <c r="F157" s="2">
        <f t="shared" si="18"/>
        <v>26004</v>
      </c>
    </row>
    <row r="158" spans="1:6" x14ac:dyDescent="0.2">
      <c r="A158" s="2">
        <f t="shared" si="17"/>
        <v>10.029999999999999</v>
      </c>
      <c r="B158" s="2" t="s">
        <v>52</v>
      </c>
      <c r="C158" s="2" t="s">
        <v>2</v>
      </c>
      <c r="D158" s="2">
        <v>12</v>
      </c>
      <c r="E158" s="2">
        <f>VLOOKUP(B158,'Listado de precios'!$A$5:$C$184,3,0)</f>
        <v>165</v>
      </c>
      <c r="F158" s="2">
        <f t="shared" si="18"/>
        <v>1980</v>
      </c>
    </row>
    <row r="159" spans="1:6" x14ac:dyDescent="0.2">
      <c r="A159" s="2">
        <f t="shared" si="17"/>
        <v>10.039999999999999</v>
      </c>
      <c r="B159" s="2" t="s">
        <v>0</v>
      </c>
      <c r="C159" s="2" t="s">
        <v>1</v>
      </c>
      <c r="D159" s="2">
        <v>8.5</v>
      </c>
      <c r="E159" s="2">
        <f>VLOOKUP(B159,'Listado de precios'!$A$5:$C$184,3,0)</f>
        <v>600</v>
      </c>
      <c r="F159" s="2">
        <f t="shared" si="18"/>
        <v>5100</v>
      </c>
    </row>
    <row r="160" spans="1:6" x14ac:dyDescent="0.2">
      <c r="A160" s="2">
        <f t="shared" si="17"/>
        <v>10.049999999999999</v>
      </c>
      <c r="B160" s="2" t="s">
        <v>150</v>
      </c>
      <c r="C160" s="2" t="s">
        <v>1</v>
      </c>
      <c r="D160" s="2">
        <v>15</v>
      </c>
      <c r="E160" s="2">
        <f>VLOOKUP(B160,'Listado de precios'!$A$5:$C$184,3,0)</f>
        <v>880</v>
      </c>
      <c r="F160" s="2">
        <f t="shared" si="18"/>
        <v>13200</v>
      </c>
    </row>
    <row r="161" spans="1:6" x14ac:dyDescent="0.2">
      <c r="A161" s="2">
        <f t="shared" si="17"/>
        <v>10.059999999999999</v>
      </c>
      <c r="B161" s="2" t="s">
        <v>131</v>
      </c>
      <c r="C161" s="2" t="s">
        <v>1</v>
      </c>
      <c r="D161" s="2">
        <f>D160</f>
        <v>15</v>
      </c>
      <c r="E161" s="2">
        <f>VLOOKUP(B161,'Listado de precios'!$A$5:$C$184,3,0)</f>
        <v>2167</v>
      </c>
      <c r="F161" s="2">
        <f t="shared" si="18"/>
        <v>32505</v>
      </c>
    </row>
    <row r="162" spans="1:6" x14ac:dyDescent="0.2">
      <c r="A162" s="2">
        <f t="shared" si="17"/>
        <v>10.069999999999999</v>
      </c>
      <c r="B162" s="2" t="s">
        <v>32</v>
      </c>
      <c r="C162" s="2" t="s">
        <v>2</v>
      </c>
      <c r="D162" s="2">
        <v>1</v>
      </c>
      <c r="E162" s="2">
        <f>VLOOKUP(B162,'Listado de precios'!$A$5:$C$184,3,0)</f>
        <v>31887.542999999998</v>
      </c>
      <c r="F162" s="2">
        <f t="shared" si="18"/>
        <v>31887.542999999998</v>
      </c>
    </row>
    <row r="163" spans="1:6" x14ac:dyDescent="0.2">
      <c r="A163" s="2">
        <f t="shared" si="17"/>
        <v>10.079999999999998</v>
      </c>
      <c r="B163" s="2" t="s">
        <v>61</v>
      </c>
      <c r="C163" s="2" t="s">
        <v>2</v>
      </c>
      <c r="D163" s="2">
        <v>1</v>
      </c>
      <c r="E163" s="2">
        <f>VLOOKUP(B163,'Listado de precios'!$A$5:$C$184,3,0)</f>
        <v>19260</v>
      </c>
      <c r="F163" s="2">
        <f t="shared" si="18"/>
        <v>19260</v>
      </c>
    </row>
    <row r="164" spans="1:6" x14ac:dyDescent="0.2">
      <c r="A164" s="2">
        <f t="shared" si="17"/>
        <v>10.089999999999998</v>
      </c>
      <c r="B164" s="2" t="s">
        <v>24</v>
      </c>
      <c r="C164" s="2" t="s">
        <v>1</v>
      </c>
      <c r="D164" s="2">
        <v>53</v>
      </c>
      <c r="E164" s="2">
        <f>VLOOKUP(B164,'Listado de precios'!$A$5:$C$184,3,0)</f>
        <v>1800</v>
      </c>
      <c r="F164" s="2">
        <f t="shared" si="18"/>
        <v>95400</v>
      </c>
    </row>
    <row r="165" spans="1:6" x14ac:dyDescent="0.2">
      <c r="A165" s="2">
        <f t="shared" si="17"/>
        <v>10.099999999999998</v>
      </c>
      <c r="B165" s="2" t="s">
        <v>166</v>
      </c>
      <c r="C165" s="2" t="s">
        <v>2</v>
      </c>
      <c r="D165" s="2">
        <f>D164</f>
        <v>53</v>
      </c>
      <c r="E165" s="2">
        <f>VLOOKUP(B165,'Listado de precios'!$A$5:$C$184,3,0)</f>
        <v>800</v>
      </c>
      <c r="F165" s="2">
        <f t="shared" si="18"/>
        <v>42400</v>
      </c>
    </row>
    <row r="166" spans="1:6" x14ac:dyDescent="0.2">
      <c r="A166" s="2">
        <f t="shared" si="17"/>
        <v>10.109999999999998</v>
      </c>
      <c r="B166" s="2" t="s">
        <v>70</v>
      </c>
      <c r="C166" s="2" t="s">
        <v>2</v>
      </c>
      <c r="D166" s="2">
        <v>1</v>
      </c>
      <c r="E166" s="2">
        <f>VLOOKUP(B166,'Listado de precios'!$A$5:$C$184,3,0)</f>
        <v>9200</v>
      </c>
      <c r="F166" s="2">
        <f t="shared" si="18"/>
        <v>9200</v>
      </c>
    </row>
    <row r="167" spans="1:6" x14ac:dyDescent="0.2">
      <c r="A167" s="2">
        <f t="shared" si="17"/>
        <v>10.119999999999997</v>
      </c>
      <c r="B167" s="2" t="s">
        <v>86</v>
      </c>
      <c r="C167" s="2" t="s">
        <v>1</v>
      </c>
      <c r="D167" s="2">
        <v>82</v>
      </c>
      <c r="E167" s="2">
        <f>VLOOKUP(B167,'Listado de precios'!$A$5:$C$184,3,0)</f>
        <v>1076.0159999999998</v>
      </c>
      <c r="F167" s="2">
        <f t="shared" si="18"/>
        <v>88233.311999999991</v>
      </c>
    </row>
    <row r="168" spans="1:6" x14ac:dyDescent="0.2">
      <c r="A168" s="2">
        <f t="shared" si="17"/>
        <v>10.129999999999997</v>
      </c>
      <c r="B168" s="2" t="s">
        <v>85</v>
      </c>
      <c r="C168" s="2" t="s">
        <v>2</v>
      </c>
      <c r="D168" s="2">
        <v>1</v>
      </c>
      <c r="E168" s="2">
        <f>VLOOKUP(B168,'Listado de precios'!$A$5:$C$184,3,0)</f>
        <v>2316.6666666666665</v>
      </c>
      <c r="F168" s="2">
        <f t="shared" si="18"/>
        <v>2316.6666666666665</v>
      </c>
    </row>
    <row r="169" spans="1:6" x14ac:dyDescent="0.2">
      <c r="A169" s="2">
        <f t="shared" si="17"/>
        <v>10.139999999999997</v>
      </c>
      <c r="B169" s="2" t="s">
        <v>41</v>
      </c>
      <c r="C169" s="2" t="s">
        <v>2</v>
      </c>
      <c r="D169" s="2">
        <v>2</v>
      </c>
      <c r="E169" s="2">
        <f>VLOOKUP(B169,'Listado de precios'!$A$5:$C$184,3,0)</f>
        <v>1100</v>
      </c>
      <c r="F169" s="2">
        <f t="shared" si="18"/>
        <v>2200</v>
      </c>
    </row>
    <row r="170" spans="1:6" x14ac:dyDescent="0.2">
      <c r="A170" s="2">
        <f t="shared" si="17"/>
        <v>10.149999999999997</v>
      </c>
      <c r="B170" s="2" t="s">
        <v>69</v>
      </c>
      <c r="C170" s="2" t="s">
        <v>2</v>
      </c>
      <c r="D170" s="2">
        <v>1</v>
      </c>
      <c r="E170" s="2">
        <f>VLOOKUP(B170,'Listado de precios'!$A$5:$C$184,3,0)</f>
        <v>4400</v>
      </c>
      <c r="F170" s="2">
        <f t="shared" si="18"/>
        <v>4400</v>
      </c>
    </row>
    <row r="171" spans="1:6" x14ac:dyDescent="0.2">
      <c r="A171" s="2">
        <f t="shared" si="17"/>
        <v>10.159999999999997</v>
      </c>
      <c r="B171" s="2" t="s">
        <v>62</v>
      </c>
      <c r="C171" s="2" t="s">
        <v>2</v>
      </c>
      <c r="D171" s="2">
        <f>D170</f>
        <v>1</v>
      </c>
      <c r="E171" s="2">
        <f>VLOOKUP(B171,'Listado de precios'!$A$5:$C$184,3,0)</f>
        <v>12840</v>
      </c>
      <c r="F171" s="2">
        <f t="shared" si="18"/>
        <v>12840</v>
      </c>
    </row>
    <row r="172" spans="1:6" x14ac:dyDescent="0.2">
      <c r="A172" s="2">
        <f t="shared" si="17"/>
        <v>10.169999999999996</v>
      </c>
      <c r="B172" s="2" t="s">
        <v>27</v>
      </c>
      <c r="C172" s="2" t="s">
        <v>1</v>
      </c>
      <c r="D172" s="2">
        <v>4</v>
      </c>
      <c r="E172" s="2">
        <f>VLOOKUP(B172,'Listado de precios'!$A$5:$C$184,3,0)</f>
        <v>1076.0159999999998</v>
      </c>
      <c r="F172" s="2">
        <f t="shared" si="18"/>
        <v>4304.0639999999994</v>
      </c>
    </row>
    <row r="173" spans="1:6" x14ac:dyDescent="0.2">
      <c r="A173" s="2">
        <f t="shared" si="17"/>
        <v>10.179999999999996</v>
      </c>
      <c r="B173" s="2" t="s">
        <v>71</v>
      </c>
      <c r="C173" s="2" t="s">
        <v>2</v>
      </c>
      <c r="D173" s="2">
        <v>1</v>
      </c>
      <c r="E173" s="2">
        <f>VLOOKUP(B173,'Listado de precios'!$A$5:$C$184,3,0)</f>
        <v>15000</v>
      </c>
      <c r="F173" s="2">
        <f t="shared" si="18"/>
        <v>15000</v>
      </c>
    </row>
    <row r="174" spans="1:6" x14ac:dyDescent="0.2">
      <c r="A174" s="2">
        <f t="shared" si="17"/>
        <v>10.189999999999996</v>
      </c>
      <c r="B174" s="2" t="s">
        <v>64</v>
      </c>
      <c r="C174" s="2" t="s">
        <v>2</v>
      </c>
      <c r="D174" s="2">
        <f>D173</f>
        <v>1</v>
      </c>
      <c r="E174" s="2">
        <f>VLOOKUP(B174,'Listado de precios'!$A$5:$C$184,3,0)</f>
        <v>12840</v>
      </c>
      <c r="F174" s="2">
        <f t="shared" si="18"/>
        <v>12840</v>
      </c>
    </row>
    <row r="175" spans="1:6" x14ac:dyDescent="0.2">
      <c r="A175" s="2">
        <f t="shared" si="17"/>
        <v>10.199999999999996</v>
      </c>
      <c r="B175" s="2" t="s">
        <v>28</v>
      </c>
      <c r="C175" s="2" t="s">
        <v>1</v>
      </c>
      <c r="D175" s="2">
        <v>7.5</v>
      </c>
      <c r="E175" s="2">
        <f>VLOOKUP(B175,'Listado de precios'!$A$5:$C$184,3,0)</f>
        <v>938.71194000000003</v>
      </c>
      <c r="F175" s="2">
        <f t="shared" si="18"/>
        <v>7040.3395500000006</v>
      </c>
    </row>
    <row r="176" spans="1:6" x14ac:dyDescent="0.2">
      <c r="A176" s="2">
        <f t="shared" si="17"/>
        <v>10.209999999999996</v>
      </c>
      <c r="B176" s="2" t="s">
        <v>42</v>
      </c>
      <c r="C176" s="2" t="s">
        <v>2</v>
      </c>
      <c r="D176" s="2">
        <v>2</v>
      </c>
      <c r="E176" s="2">
        <f>VLOOKUP(B176,'Listado de precios'!$A$5:$C$184,3,0)</f>
        <v>895.71749999999997</v>
      </c>
      <c r="F176" s="2">
        <f t="shared" si="18"/>
        <v>1791.4349999999999</v>
      </c>
    </row>
    <row r="177" spans="1:6" x14ac:dyDescent="0.2">
      <c r="A177" s="2">
        <f t="shared" si="17"/>
        <v>10.219999999999995</v>
      </c>
      <c r="B177" s="2" t="s">
        <v>177</v>
      </c>
      <c r="C177" s="2" t="s">
        <v>2</v>
      </c>
      <c r="D177" s="2">
        <v>5</v>
      </c>
      <c r="E177" s="2">
        <f>VLOOKUP(B177,'Listado de precios'!$A$5:$C$184,3,0)</f>
        <v>1550</v>
      </c>
      <c r="F177" s="2">
        <f t="shared" si="18"/>
        <v>7750</v>
      </c>
    </row>
    <row r="178" spans="1:6" x14ac:dyDescent="0.2">
      <c r="A178" s="2">
        <f t="shared" si="17"/>
        <v>10.229999999999995</v>
      </c>
      <c r="B178" s="2" t="s">
        <v>74</v>
      </c>
      <c r="C178" s="2" t="s">
        <v>75</v>
      </c>
      <c r="D178" s="2">
        <v>3</v>
      </c>
      <c r="E178" s="2">
        <f>VLOOKUP(B178,'Listado de precios'!$A$5:$C$184,3,0)</f>
        <v>4200</v>
      </c>
      <c r="F178" s="2">
        <f t="shared" si="18"/>
        <v>12600</v>
      </c>
    </row>
    <row r="179" spans="1:6" x14ac:dyDescent="0.2">
      <c r="A179" s="2">
        <f t="shared" si="17"/>
        <v>10.239999999999995</v>
      </c>
      <c r="B179" s="2" t="s">
        <v>37</v>
      </c>
      <c r="C179" s="2" t="s">
        <v>38</v>
      </c>
      <c r="D179" s="2">
        <v>0.01</v>
      </c>
      <c r="E179" s="2">
        <f>VLOOKUP(B179,'Listado de precios'!$A$5:$C$184,3,0)</f>
        <v>56900</v>
      </c>
      <c r="F179" s="2">
        <f t="shared" si="18"/>
        <v>569</v>
      </c>
    </row>
    <row r="180" spans="1:6" x14ac:dyDescent="0.2">
      <c r="A180" s="2">
        <f t="shared" si="17"/>
        <v>10.249999999999995</v>
      </c>
      <c r="B180" s="2" t="s">
        <v>53</v>
      </c>
      <c r="C180" s="2" t="s">
        <v>2</v>
      </c>
      <c r="D180" s="2">
        <v>0.01</v>
      </c>
      <c r="E180" s="2">
        <f>VLOOKUP(B180,'Listado de precios'!$A$5:$C$184,3,0)</f>
        <v>27900</v>
      </c>
      <c r="F180" s="2">
        <f t="shared" si="18"/>
        <v>279</v>
      </c>
    </row>
    <row r="181" spans="1:6" x14ac:dyDescent="0.2">
      <c r="A181" s="2">
        <f t="shared" si="17"/>
        <v>10.259999999999994</v>
      </c>
      <c r="B181" s="2" t="s">
        <v>146</v>
      </c>
      <c r="C181" s="2" t="s">
        <v>2</v>
      </c>
      <c r="D181" s="2">
        <v>1</v>
      </c>
      <c r="E181" s="2">
        <f>VLOOKUP(B181,'Listado de precios'!$A$5:$C$184,3,0)</f>
        <v>10000</v>
      </c>
      <c r="F181" s="2">
        <f t="shared" si="18"/>
        <v>10000</v>
      </c>
    </row>
    <row r="182" spans="1:6" x14ac:dyDescent="0.2">
      <c r="A182" s="2">
        <f t="shared" si="17"/>
        <v>10.269999999999994</v>
      </c>
      <c r="B182" s="2" t="s">
        <v>147</v>
      </c>
      <c r="C182" s="2" t="s">
        <v>2</v>
      </c>
      <c r="D182" s="2">
        <v>1</v>
      </c>
      <c r="E182" s="2">
        <f>VLOOKUP(B182,'Listado de precios'!$A$5:$C$184,3,0)</f>
        <v>6000</v>
      </c>
      <c r="F182" s="2">
        <f t="shared" si="18"/>
        <v>6000</v>
      </c>
    </row>
    <row r="183" spans="1:6" x14ac:dyDescent="0.2">
      <c r="E183" s="2" t="s">
        <v>87</v>
      </c>
      <c r="F183" s="2">
        <f>SUM(F156:F182)</f>
        <v>521008.36021666665</v>
      </c>
    </row>
    <row r="185" spans="1:6" x14ac:dyDescent="0.2">
      <c r="A185" s="2" t="s">
        <v>10</v>
      </c>
      <c r="B185" s="2" t="s">
        <v>199</v>
      </c>
    </row>
    <row r="186" spans="1:6" x14ac:dyDescent="0.2">
      <c r="A186" s="2">
        <v>11</v>
      </c>
      <c r="B186" s="2" t="s">
        <v>15</v>
      </c>
    </row>
    <row r="187" spans="1:6" x14ac:dyDescent="0.2">
      <c r="A187" s="2">
        <f t="shared" ref="A187:A193" si="19">A186+0.01</f>
        <v>11.01</v>
      </c>
      <c r="B187" s="2" t="s">
        <v>151</v>
      </c>
      <c r="C187" s="2" t="s">
        <v>1</v>
      </c>
      <c r="D187" s="2">
        <v>6</v>
      </c>
      <c r="E187" s="2">
        <f>VLOOKUP(B187,'Listado de precios'!$A$5:$C$184,3,0)</f>
        <v>1260</v>
      </c>
      <c r="F187" s="2">
        <f t="shared" ref="F187:F196" si="20">D187*E187</f>
        <v>7560</v>
      </c>
    </row>
    <row r="188" spans="1:6" x14ac:dyDescent="0.2">
      <c r="A188" s="2">
        <f t="shared" si="19"/>
        <v>11.02</v>
      </c>
      <c r="B188" s="2" t="s">
        <v>157</v>
      </c>
      <c r="C188" s="2" t="s">
        <v>1</v>
      </c>
      <c r="D188" s="2">
        <f>D187</f>
        <v>6</v>
      </c>
      <c r="E188" s="2">
        <f>VLOOKUP(B188,'Listado de precios'!$A$5:$C$184,3,0)</f>
        <v>2167</v>
      </c>
      <c r="F188" s="2">
        <f t="shared" si="20"/>
        <v>13002</v>
      </c>
    </row>
    <row r="189" spans="1:6" x14ac:dyDescent="0.2">
      <c r="A189" s="2">
        <f t="shared" si="19"/>
        <v>11.03</v>
      </c>
      <c r="B189" s="2" t="s">
        <v>150</v>
      </c>
      <c r="C189" s="2" t="s">
        <v>1</v>
      </c>
      <c r="D189" s="2">
        <v>2</v>
      </c>
      <c r="E189" s="2">
        <f>VLOOKUP(B189,'Listado de precios'!$A$5:$C$184,3,0)</f>
        <v>880</v>
      </c>
      <c r="F189" s="2">
        <f t="shared" si="20"/>
        <v>1760</v>
      </c>
    </row>
    <row r="190" spans="1:6" x14ac:dyDescent="0.2">
      <c r="A190" s="2">
        <f t="shared" si="19"/>
        <v>11.04</v>
      </c>
      <c r="B190" s="2" t="s">
        <v>131</v>
      </c>
      <c r="C190" s="2" t="s">
        <v>1</v>
      </c>
      <c r="D190" s="2">
        <f>D189</f>
        <v>2</v>
      </c>
      <c r="E190" s="2">
        <f>VLOOKUP(B190,'Listado de precios'!$A$5:$C$184,3,0)</f>
        <v>2167</v>
      </c>
      <c r="F190" s="2">
        <f t="shared" si="20"/>
        <v>4334</v>
      </c>
    </row>
    <row r="191" spans="1:6" x14ac:dyDescent="0.2">
      <c r="A191" s="2">
        <f t="shared" si="19"/>
        <v>11.049999999999999</v>
      </c>
      <c r="B191" s="2" t="s">
        <v>32</v>
      </c>
      <c r="C191" s="2" t="s">
        <v>2</v>
      </c>
      <c r="D191" s="2">
        <v>1</v>
      </c>
      <c r="E191" s="2">
        <f>VLOOKUP(B191,'Listado de precios'!$A$5:$C$184,3,0)</f>
        <v>31887.542999999998</v>
      </c>
      <c r="F191" s="2">
        <f t="shared" si="20"/>
        <v>31887.542999999998</v>
      </c>
    </row>
    <row r="192" spans="1:6" x14ac:dyDescent="0.2">
      <c r="A192" s="2">
        <f t="shared" si="19"/>
        <v>11.059999999999999</v>
      </c>
      <c r="B192" s="2" t="s">
        <v>61</v>
      </c>
      <c r="C192" s="2" t="s">
        <v>2</v>
      </c>
      <c r="D192" s="2">
        <v>1</v>
      </c>
      <c r="E192" s="2">
        <f>VLOOKUP(B192,'Listado de precios'!$A$5:$C$184,3,0)</f>
        <v>19260</v>
      </c>
      <c r="F192" s="2">
        <f t="shared" si="20"/>
        <v>19260</v>
      </c>
    </row>
    <row r="193" spans="1:6" x14ac:dyDescent="0.2">
      <c r="A193" s="2">
        <f t="shared" si="19"/>
        <v>11.069999999999999</v>
      </c>
      <c r="B193" s="2" t="s">
        <v>177</v>
      </c>
      <c r="C193" s="2" t="s">
        <v>2</v>
      </c>
      <c r="D193" s="2">
        <v>3</v>
      </c>
      <c r="E193" s="2">
        <f>VLOOKUP(B193,'Listado de precios'!$A$5:$C$184,3,0)</f>
        <v>1550</v>
      </c>
      <c r="F193" s="2">
        <f t="shared" si="20"/>
        <v>4650</v>
      </c>
    </row>
    <row r="194" spans="1:6" x14ac:dyDescent="0.2">
      <c r="A194" s="2">
        <f>A192+0.01</f>
        <v>11.069999999999999</v>
      </c>
      <c r="B194" s="2" t="s">
        <v>74</v>
      </c>
      <c r="C194" s="2" t="s">
        <v>75</v>
      </c>
      <c r="D194" s="2">
        <v>3</v>
      </c>
      <c r="E194" s="2">
        <f>VLOOKUP(B194,'Listado de precios'!$A$5:$C$184,3,0)</f>
        <v>4200</v>
      </c>
      <c r="F194" s="2">
        <f t="shared" si="20"/>
        <v>12600</v>
      </c>
    </row>
    <row r="195" spans="1:6" x14ac:dyDescent="0.2">
      <c r="A195" s="2">
        <f>A193+0.01</f>
        <v>11.079999999999998</v>
      </c>
      <c r="B195" s="2" t="s">
        <v>37</v>
      </c>
      <c r="C195" s="2" t="s">
        <v>38</v>
      </c>
      <c r="D195" s="2">
        <v>0.01</v>
      </c>
      <c r="E195" s="2">
        <f>VLOOKUP(B195,'Listado de precios'!$A$5:$C$184,3,0)</f>
        <v>56900</v>
      </c>
      <c r="F195" s="2">
        <f t="shared" si="20"/>
        <v>569</v>
      </c>
    </row>
    <row r="196" spans="1:6" x14ac:dyDescent="0.2">
      <c r="A196" s="2">
        <f>A195+0.01</f>
        <v>11.089999999999998</v>
      </c>
      <c r="B196" s="2" t="s">
        <v>53</v>
      </c>
      <c r="C196" s="2" t="s">
        <v>2</v>
      </c>
      <c r="D196" s="2">
        <v>0.01</v>
      </c>
      <c r="E196" s="2">
        <f>VLOOKUP(B196,'Listado de precios'!$A$5:$C$184,3,0)</f>
        <v>27900</v>
      </c>
      <c r="F196" s="2">
        <f t="shared" si="20"/>
        <v>279</v>
      </c>
    </row>
    <row r="197" spans="1:6" x14ac:dyDescent="0.2">
      <c r="E197" s="2" t="s">
        <v>87</v>
      </c>
      <c r="F197" s="2">
        <f>SUM(F187:F196)</f>
        <v>95901.543000000005</v>
      </c>
    </row>
  </sheetData>
  <conditionalFormatting sqref="A1:XFD1048576">
    <cfRule type="notContainsBlanks" dxfId="9" priority="1">
      <formula>LEN(TRIM(A1))&gt;0</formula>
    </cfRule>
    <cfRule type="containsBlanks" dxfId="8" priority="2">
      <formula>LEN(TRIM(A1))=0</formula>
    </cfRule>
  </conditionalFormatting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96"/>
  <sheetViews>
    <sheetView zoomScale="85" zoomScaleNormal="85" workbookViewId="0">
      <selection sqref="A1:B3"/>
    </sheetView>
  </sheetViews>
  <sheetFormatPr baseColWidth="10" defaultColWidth="11.42578125" defaultRowHeight="12.75" x14ac:dyDescent="0.2"/>
  <cols>
    <col min="1" max="1" width="11.28515625" style="2" bestFit="1" customWidth="1"/>
    <col min="2" max="2" width="87.7109375" style="2" customWidth="1"/>
    <col min="3" max="3" width="9.140625" style="2" customWidth="1"/>
    <col min="4" max="4" width="11.85546875" style="2" customWidth="1"/>
    <col min="5" max="5" width="18" style="2" customWidth="1"/>
    <col min="6" max="6" width="14.85546875" style="2" customWidth="1"/>
    <col min="7" max="16384" width="11.42578125" style="2"/>
  </cols>
  <sheetData>
    <row r="4" spans="1:6" x14ac:dyDescent="0.2">
      <c r="A4" s="2" t="s">
        <v>3</v>
      </c>
      <c r="B4" s="2" t="s">
        <v>4</v>
      </c>
      <c r="C4" s="2" t="s">
        <v>5</v>
      </c>
      <c r="D4" s="2" t="s">
        <v>6</v>
      </c>
      <c r="E4" s="2" t="s">
        <v>8</v>
      </c>
      <c r="F4" s="2" t="s">
        <v>9</v>
      </c>
    </row>
    <row r="5" spans="1:6" x14ac:dyDescent="0.2">
      <c r="A5" s="2" t="s">
        <v>10</v>
      </c>
      <c r="B5" s="2" t="s">
        <v>218</v>
      </c>
    </row>
    <row r="6" spans="1:6" x14ac:dyDescent="0.2">
      <c r="A6" s="2">
        <v>1</v>
      </c>
      <c r="B6" s="2" t="s">
        <v>15</v>
      </c>
    </row>
    <row r="7" spans="1:6" x14ac:dyDescent="0.2">
      <c r="A7" s="2">
        <f t="shared" ref="A7:A16" si="0">A6+0.01</f>
        <v>1.01</v>
      </c>
      <c r="B7" s="2" t="s">
        <v>37</v>
      </c>
      <c r="C7" s="2" t="s">
        <v>38</v>
      </c>
      <c r="D7" s="2">
        <v>3.3900000000000002E-3</v>
      </c>
      <c r="E7" s="2">
        <f>VLOOKUP(B7,'Listado de precios'!$A$5:$C$184,3,0)</f>
        <v>56900</v>
      </c>
      <c r="F7" s="2">
        <f t="shared" ref="F7:F16" si="1">E7*D7</f>
        <v>192.89100000000002</v>
      </c>
    </row>
    <row r="8" spans="1:6" x14ac:dyDescent="0.2">
      <c r="A8" s="2">
        <f t="shared" si="0"/>
        <v>1.02</v>
      </c>
      <c r="B8" s="2" t="s">
        <v>53</v>
      </c>
      <c r="C8" s="2" t="s">
        <v>2</v>
      </c>
      <c r="D8" s="2">
        <v>0.01</v>
      </c>
      <c r="E8" s="2">
        <f>VLOOKUP(B8,'Listado de precios'!$A$5:$C$184,3,0)</f>
        <v>27900</v>
      </c>
      <c r="F8" s="2">
        <f t="shared" si="1"/>
        <v>279</v>
      </c>
    </row>
    <row r="9" spans="1:6" x14ac:dyDescent="0.2">
      <c r="A9" s="2">
        <f t="shared" si="0"/>
        <v>1.03</v>
      </c>
      <c r="B9" s="2" t="s">
        <v>150</v>
      </c>
      <c r="C9" s="2" t="s">
        <v>1</v>
      </c>
      <c r="D9" s="2">
        <v>7.5</v>
      </c>
      <c r="E9" s="2">
        <f>VLOOKUP(B9,'Listado de precios'!$A$5:$C$184,3,0)</f>
        <v>880</v>
      </c>
      <c r="F9" s="2">
        <f t="shared" si="1"/>
        <v>6600</v>
      </c>
    </row>
    <row r="10" spans="1:6" x14ac:dyDescent="0.2">
      <c r="A10" s="2">
        <f t="shared" si="0"/>
        <v>1.04</v>
      </c>
      <c r="B10" s="2" t="s">
        <v>131</v>
      </c>
      <c r="C10" s="2" t="s">
        <v>1</v>
      </c>
      <c r="D10" s="2">
        <f>D9</f>
        <v>7.5</v>
      </c>
      <c r="E10" s="2">
        <f>VLOOKUP(B10,'Listado de precios'!$A$5:$C$184,3,0)</f>
        <v>2167</v>
      </c>
      <c r="F10" s="2">
        <f t="shared" si="1"/>
        <v>16252.5</v>
      </c>
    </row>
    <row r="11" spans="1:6" x14ac:dyDescent="0.2">
      <c r="A11" s="2">
        <f t="shared" si="0"/>
        <v>1.05</v>
      </c>
      <c r="B11" s="2" t="s">
        <v>69</v>
      </c>
      <c r="C11" s="2" t="s">
        <v>2</v>
      </c>
      <c r="D11" s="2">
        <v>1</v>
      </c>
      <c r="E11" s="2">
        <f>VLOOKUP(B11,'Listado de precios'!$A$5:$C$184,3,0)</f>
        <v>4400</v>
      </c>
      <c r="F11" s="2">
        <f t="shared" si="1"/>
        <v>4400</v>
      </c>
    </row>
    <row r="12" spans="1:6" x14ac:dyDescent="0.2">
      <c r="A12" s="2">
        <f t="shared" si="0"/>
        <v>1.06</v>
      </c>
      <c r="B12" s="2" t="s">
        <v>177</v>
      </c>
      <c r="C12" s="2" t="s">
        <v>2</v>
      </c>
      <c r="D12" s="2">
        <v>1</v>
      </c>
      <c r="E12" s="2">
        <f>VLOOKUP(B12,'Listado de precios'!$A$5:$C$184,3,0)</f>
        <v>1550</v>
      </c>
      <c r="F12" s="2">
        <f t="shared" si="1"/>
        <v>1550</v>
      </c>
    </row>
    <row r="13" spans="1:6" x14ac:dyDescent="0.2">
      <c r="A13" s="2">
        <f t="shared" si="0"/>
        <v>1.07</v>
      </c>
      <c r="B13" s="2" t="s">
        <v>41</v>
      </c>
      <c r="C13" s="2" t="s">
        <v>2</v>
      </c>
      <c r="D13" s="2">
        <v>1</v>
      </c>
      <c r="E13" s="2">
        <f>VLOOKUP(B13,'Listado de precios'!$A$5:$C$184,3,0)</f>
        <v>1100</v>
      </c>
      <c r="F13" s="2">
        <f t="shared" si="1"/>
        <v>1100</v>
      </c>
    </row>
    <row r="14" spans="1:6" x14ac:dyDescent="0.2">
      <c r="A14" s="2">
        <f t="shared" si="0"/>
        <v>1.08</v>
      </c>
      <c r="B14" s="2" t="s">
        <v>22</v>
      </c>
      <c r="C14" s="2" t="s">
        <v>1</v>
      </c>
      <c r="D14" s="2">
        <v>7.5</v>
      </c>
      <c r="E14" s="2">
        <f>VLOOKUP(B14,'Listado de precios'!$A$5:$C$184,3,0)</f>
        <v>1076.0159999999998</v>
      </c>
      <c r="F14" s="2">
        <f t="shared" si="1"/>
        <v>8070.119999999999</v>
      </c>
    </row>
    <row r="15" spans="1:6" x14ac:dyDescent="0.2">
      <c r="A15" s="2">
        <f t="shared" si="0"/>
        <v>1.0900000000000001</v>
      </c>
      <c r="B15" s="2" t="s">
        <v>62</v>
      </c>
      <c r="C15" s="2" t="s">
        <v>2</v>
      </c>
      <c r="D15" s="2">
        <v>1</v>
      </c>
      <c r="E15" s="2">
        <f>VLOOKUP(B15,'Listado de precios'!$A$5:$C$184,3,0)</f>
        <v>12840</v>
      </c>
      <c r="F15" s="2">
        <f t="shared" si="1"/>
        <v>12840</v>
      </c>
    </row>
    <row r="16" spans="1:6" x14ac:dyDescent="0.2">
      <c r="A16" s="2">
        <f t="shared" si="0"/>
        <v>1.1000000000000001</v>
      </c>
      <c r="B16" s="2" t="s">
        <v>146</v>
      </c>
      <c r="C16" s="2" t="s">
        <v>2</v>
      </c>
      <c r="D16" s="2">
        <v>1</v>
      </c>
      <c r="E16" s="2">
        <f>VLOOKUP(B16,'Listado de precios'!$A$5:$C$184,3,0)</f>
        <v>10000</v>
      </c>
      <c r="F16" s="2">
        <f t="shared" si="1"/>
        <v>10000</v>
      </c>
    </row>
    <row r="17" spans="1:6" x14ac:dyDescent="0.2">
      <c r="E17" s="2" t="s">
        <v>87</v>
      </c>
      <c r="F17" s="2">
        <f>SUM(F7:F16)</f>
        <v>61284.510999999999</v>
      </c>
    </row>
    <row r="19" spans="1:6" x14ac:dyDescent="0.2">
      <c r="A19" s="2" t="s">
        <v>10</v>
      </c>
      <c r="B19" s="2" t="s">
        <v>114</v>
      </c>
    </row>
    <row r="20" spans="1:6" x14ac:dyDescent="0.2">
      <c r="A20" s="2">
        <v>2</v>
      </c>
      <c r="B20" s="2" t="s">
        <v>15</v>
      </c>
    </row>
    <row r="21" spans="1:6" x14ac:dyDescent="0.2">
      <c r="A21" s="2">
        <f t="shared" ref="A21:A30" si="2">A20+0.01</f>
        <v>2.0099999999999998</v>
      </c>
      <c r="B21" s="2" t="s">
        <v>37</v>
      </c>
      <c r="C21" s="2" t="s">
        <v>38</v>
      </c>
      <c r="D21" s="2">
        <v>3.3900000000000002E-3</v>
      </c>
      <c r="E21" s="2">
        <f>VLOOKUP(B21,'Listado de precios'!$A$5:$C$184,3,0)</f>
        <v>56900</v>
      </c>
      <c r="F21" s="2">
        <f t="shared" ref="F21:F29" si="3">D21*E21</f>
        <v>192.89100000000002</v>
      </c>
    </row>
    <row r="22" spans="1:6" x14ac:dyDescent="0.2">
      <c r="A22" s="2">
        <f t="shared" si="2"/>
        <v>2.0199999999999996</v>
      </c>
      <c r="B22" s="2" t="s">
        <v>53</v>
      </c>
      <c r="C22" s="2" t="s">
        <v>2</v>
      </c>
      <c r="D22" s="2">
        <v>0.01</v>
      </c>
      <c r="E22" s="2">
        <f>VLOOKUP(B22,'Listado de precios'!$A$5:$C$184,3,0)</f>
        <v>27900</v>
      </c>
      <c r="F22" s="2">
        <f t="shared" si="3"/>
        <v>279</v>
      </c>
    </row>
    <row r="23" spans="1:6" x14ac:dyDescent="0.2">
      <c r="A23" s="2">
        <f t="shared" si="2"/>
        <v>2.0299999999999994</v>
      </c>
      <c r="B23" s="2" t="s">
        <v>150</v>
      </c>
      <c r="C23" s="2" t="s">
        <v>1</v>
      </c>
      <c r="D23" s="2">
        <v>7.5</v>
      </c>
      <c r="E23" s="2">
        <f>VLOOKUP(B23,'Listado de precios'!$A$5:$C$184,3,0)</f>
        <v>880</v>
      </c>
      <c r="F23" s="2">
        <f t="shared" si="3"/>
        <v>6600</v>
      </c>
    </row>
    <row r="24" spans="1:6" x14ac:dyDescent="0.2">
      <c r="A24" s="2">
        <f t="shared" si="2"/>
        <v>2.0399999999999991</v>
      </c>
      <c r="B24" s="2" t="s">
        <v>131</v>
      </c>
      <c r="C24" s="2" t="s">
        <v>1</v>
      </c>
      <c r="D24" s="2">
        <f>D23</f>
        <v>7.5</v>
      </c>
      <c r="E24" s="2">
        <f>VLOOKUP(B24,'Listado de precios'!$A$5:$C$184,3,0)</f>
        <v>2167</v>
      </c>
      <c r="F24" s="2">
        <f t="shared" si="3"/>
        <v>16252.5</v>
      </c>
    </row>
    <row r="25" spans="1:6" x14ac:dyDescent="0.2">
      <c r="A25" s="2">
        <f t="shared" si="2"/>
        <v>2.0499999999999989</v>
      </c>
      <c r="B25" s="2" t="s">
        <v>71</v>
      </c>
      <c r="C25" s="2" t="s">
        <v>2</v>
      </c>
      <c r="D25" s="2">
        <v>1</v>
      </c>
      <c r="E25" s="2">
        <f>VLOOKUP(B25,'Listado de precios'!$A$5:$C$184,3,0)</f>
        <v>15000</v>
      </c>
      <c r="F25" s="2">
        <f t="shared" si="3"/>
        <v>15000</v>
      </c>
    </row>
    <row r="26" spans="1:6" x14ac:dyDescent="0.2">
      <c r="A26" s="2">
        <f t="shared" si="2"/>
        <v>2.0599999999999987</v>
      </c>
      <c r="B26" s="2" t="s">
        <v>177</v>
      </c>
      <c r="C26" s="2" t="s">
        <v>2</v>
      </c>
      <c r="D26" s="2">
        <v>1</v>
      </c>
      <c r="E26" s="2">
        <f>VLOOKUP(B26,'Listado de precios'!$A$5:$C$184,3,0)</f>
        <v>1550</v>
      </c>
      <c r="F26" s="2">
        <f t="shared" si="3"/>
        <v>1550</v>
      </c>
    </row>
    <row r="27" spans="1:6" x14ac:dyDescent="0.2">
      <c r="A27" s="2">
        <f t="shared" si="2"/>
        <v>2.0699999999999985</v>
      </c>
      <c r="B27" s="2" t="s">
        <v>28</v>
      </c>
      <c r="C27" s="2" t="s">
        <v>1</v>
      </c>
      <c r="D27" s="2">
        <v>15</v>
      </c>
      <c r="E27" s="2">
        <f>VLOOKUP(B27,'Listado de precios'!$A$5:$C$184,3,0)</f>
        <v>938.71194000000003</v>
      </c>
      <c r="F27" s="2">
        <f t="shared" si="3"/>
        <v>14080.679100000001</v>
      </c>
    </row>
    <row r="28" spans="1:6" x14ac:dyDescent="0.2">
      <c r="A28" s="2">
        <f t="shared" si="2"/>
        <v>2.0799999999999983</v>
      </c>
      <c r="B28" s="2" t="s">
        <v>42</v>
      </c>
      <c r="C28" s="2" t="s">
        <v>2</v>
      </c>
      <c r="D28" s="2">
        <v>2</v>
      </c>
      <c r="E28" s="2">
        <f>VLOOKUP(B28,'Listado de precios'!$A$5:$C$184,3,0)</f>
        <v>895.71749999999997</v>
      </c>
      <c r="F28" s="2">
        <f t="shared" si="3"/>
        <v>1791.4349999999999</v>
      </c>
    </row>
    <row r="29" spans="1:6" x14ac:dyDescent="0.2">
      <c r="A29" s="2">
        <f t="shared" si="2"/>
        <v>2.0899999999999981</v>
      </c>
      <c r="B29" s="2" t="s">
        <v>64</v>
      </c>
      <c r="C29" s="2" t="s">
        <v>2</v>
      </c>
      <c r="D29" s="2">
        <v>1</v>
      </c>
      <c r="E29" s="2">
        <f>VLOOKUP(B29,'Listado de precios'!$A$5:$C$184,3,0)</f>
        <v>12840</v>
      </c>
      <c r="F29" s="2">
        <f t="shared" si="3"/>
        <v>12840</v>
      </c>
    </row>
    <row r="30" spans="1:6" x14ac:dyDescent="0.2">
      <c r="A30" s="2">
        <f t="shared" si="2"/>
        <v>2.0999999999999979</v>
      </c>
      <c r="B30" s="2" t="s">
        <v>147</v>
      </c>
      <c r="C30" s="2" t="s">
        <v>2</v>
      </c>
      <c r="D30" s="2">
        <v>1</v>
      </c>
      <c r="E30" s="2">
        <f>VLOOKUP(B30,'Listado de precios'!$A$5:$C$184,3,0)</f>
        <v>6000</v>
      </c>
      <c r="F30" s="2">
        <f>E30*D30</f>
        <v>6000</v>
      </c>
    </row>
    <row r="31" spans="1:6" x14ac:dyDescent="0.2">
      <c r="E31" s="2" t="s">
        <v>87</v>
      </c>
      <c r="F31" s="2">
        <f>SUM(F21:F30)</f>
        <v>74586.505100000009</v>
      </c>
    </row>
    <row r="33" spans="1:6" x14ac:dyDescent="0.2">
      <c r="A33" s="2" t="s">
        <v>10</v>
      </c>
      <c r="B33" s="2" t="s">
        <v>217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 t="shared" ref="A35:A41" si="4"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 t="shared" ref="F35:F41" si="5">D35*E35</f>
        <v>192.89100000000002</v>
      </c>
    </row>
    <row r="36" spans="1:6" x14ac:dyDescent="0.2">
      <c r="A36" s="2">
        <f t="shared" si="4"/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5"/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8</v>
      </c>
      <c r="E37" s="2">
        <f>VLOOKUP(B37,'Listado de precios'!$A$5:$C$184,3,0)</f>
        <v>880</v>
      </c>
      <c r="F37" s="2">
        <f t="shared" si="5"/>
        <v>7040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f>D37</f>
        <v>8</v>
      </c>
      <c r="E38" s="2">
        <f>VLOOKUP(B38,'Listado de precios'!$A$5:$C$184,3,0)</f>
        <v>2167</v>
      </c>
      <c r="F38" s="2">
        <f t="shared" si="5"/>
        <v>17336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177</v>
      </c>
      <c r="C40" s="2" t="s">
        <v>2</v>
      </c>
      <c r="D40" s="2">
        <v>1</v>
      </c>
      <c r="E40" s="2">
        <f>VLOOKUP(B40,'Listado de precios'!$A$5:$C$184,3,0)</f>
        <v>1550</v>
      </c>
      <c r="F40" s="2">
        <f t="shared" si="5"/>
        <v>1550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40227.891000000003</v>
      </c>
    </row>
    <row r="44" spans="1:6" x14ac:dyDescent="0.2">
      <c r="A44" s="2" t="s">
        <v>10</v>
      </c>
      <c r="B44" s="2" t="s">
        <v>211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v>3.01</v>
      </c>
      <c r="B46" s="2" t="s">
        <v>37</v>
      </c>
      <c r="C46" s="2" t="s">
        <v>38</v>
      </c>
      <c r="D46" s="2">
        <v>3.3900000000000002E-3</v>
      </c>
      <c r="E46" s="2">
        <f>VLOOKUP(B46,'Listado de precios'!$A$5:$C$184,3,0)</f>
        <v>56900</v>
      </c>
      <c r="F46" s="2">
        <f t="shared" ref="F46:F52" si="6">D46*E46</f>
        <v>192.89100000000002</v>
      </c>
    </row>
    <row r="47" spans="1:6" x14ac:dyDescent="0.2">
      <c r="A47" s="2">
        <v>3.0199999999999996</v>
      </c>
      <c r="B47" s="2" t="s">
        <v>53</v>
      </c>
      <c r="C47" s="2" t="s">
        <v>2</v>
      </c>
      <c r="D47" s="2">
        <v>0.01</v>
      </c>
      <c r="E47" s="2">
        <f>VLOOKUP(B47,'Listado de precios'!$A$5:$C$184,3,0)</f>
        <v>27900</v>
      </c>
      <c r="F47" s="2">
        <f t="shared" si="6"/>
        <v>279</v>
      </c>
    </row>
    <row r="48" spans="1:6" x14ac:dyDescent="0.2">
      <c r="A48" s="2">
        <v>3.0299999999999994</v>
      </c>
      <c r="B48" s="2" t="s">
        <v>150</v>
      </c>
      <c r="C48" s="2" t="s">
        <v>1</v>
      </c>
      <c r="D48" s="2">
        <v>2</v>
      </c>
      <c r="E48" s="2">
        <f>VLOOKUP(B48,'Listado de precios'!$A$5:$C$184,3,0)</f>
        <v>880</v>
      </c>
      <c r="F48" s="2">
        <f t="shared" si="6"/>
        <v>1760</v>
      </c>
    </row>
    <row r="49" spans="1:6" x14ac:dyDescent="0.2">
      <c r="A49" s="2">
        <v>3.0399999999999991</v>
      </c>
      <c r="B49" s="2" t="s">
        <v>131</v>
      </c>
      <c r="C49" s="2" t="s">
        <v>1</v>
      </c>
      <c r="D49" s="2">
        <f>D48</f>
        <v>2</v>
      </c>
      <c r="E49" s="2">
        <f>VLOOKUP(B49,'Listado de precios'!$A$5:$C$184,3,0)</f>
        <v>2167</v>
      </c>
      <c r="F49" s="2">
        <f t="shared" si="6"/>
        <v>4334</v>
      </c>
    </row>
    <row r="50" spans="1:6" x14ac:dyDescent="0.2">
      <c r="A50" s="2">
        <v>3.0499999999999989</v>
      </c>
      <c r="B50" s="2" t="s">
        <v>74</v>
      </c>
      <c r="C50" s="2" t="s">
        <v>75</v>
      </c>
      <c r="D50" s="2">
        <v>1</v>
      </c>
      <c r="E50" s="2">
        <f>VLOOKUP(B50,'Listado de precios'!$A$5:$C$184,3,0)</f>
        <v>4200</v>
      </c>
      <c r="F50" s="2">
        <f t="shared" si="6"/>
        <v>4200</v>
      </c>
    </row>
    <row r="51" spans="1:6" x14ac:dyDescent="0.2">
      <c r="A51" s="2">
        <v>3.0599999999999987</v>
      </c>
      <c r="B51" s="2" t="s">
        <v>177</v>
      </c>
      <c r="C51" s="2" t="s">
        <v>2</v>
      </c>
      <c r="D51" s="2">
        <v>1</v>
      </c>
      <c r="E51" s="2">
        <f>VLOOKUP(B51,'Listado de precios'!$A$5:$C$184,3,0)</f>
        <v>1550</v>
      </c>
      <c r="F51" s="2">
        <f t="shared" si="6"/>
        <v>1550</v>
      </c>
    </row>
    <row r="52" spans="1:6" x14ac:dyDescent="0.2">
      <c r="A52" s="2">
        <v>3.0699999999999985</v>
      </c>
      <c r="B52" s="2" t="s">
        <v>63</v>
      </c>
      <c r="C52" s="2" t="s">
        <v>2</v>
      </c>
      <c r="D52" s="2">
        <v>1</v>
      </c>
      <c r="E52" s="2">
        <f>VLOOKUP(B52,'Listado de precios'!$A$5:$C$184,3,0)</f>
        <v>9630</v>
      </c>
      <c r="F52" s="2">
        <f t="shared" si="6"/>
        <v>9630</v>
      </c>
    </row>
    <row r="53" spans="1:6" x14ac:dyDescent="0.2">
      <c r="E53" s="2" t="s">
        <v>87</v>
      </c>
      <c r="F53" s="2">
        <f>SUM(F46:F52)</f>
        <v>21945.891</v>
      </c>
    </row>
    <row r="55" spans="1:6" x14ac:dyDescent="0.2">
      <c r="A55" s="2" t="s">
        <v>10</v>
      </c>
      <c r="B55" s="2" t="s">
        <v>105</v>
      </c>
    </row>
    <row r="56" spans="1:6" x14ac:dyDescent="0.2">
      <c r="A56" s="2">
        <v>4</v>
      </c>
      <c r="B56" s="2" t="s">
        <v>15</v>
      </c>
    </row>
    <row r="57" spans="1:6" x14ac:dyDescent="0.2">
      <c r="A57" s="2">
        <f t="shared" ref="A57:A66" si="7">A56+0.01</f>
        <v>4.01</v>
      </c>
      <c r="B57" s="2" t="s">
        <v>32</v>
      </c>
      <c r="C57" s="2" t="s">
        <v>2</v>
      </c>
      <c r="D57" s="2">
        <v>1</v>
      </c>
      <c r="E57" s="2">
        <f>VLOOKUP(B57,'Listado de precios'!$A$5:$C$184,3,0)</f>
        <v>31887.542999999998</v>
      </c>
      <c r="F57" s="2">
        <f t="shared" ref="F57:F66" si="8">D57*E57</f>
        <v>31887.542999999998</v>
      </c>
    </row>
    <row r="58" spans="1:6" x14ac:dyDescent="0.2">
      <c r="A58" s="2">
        <f t="shared" si="7"/>
        <v>4.0199999999999996</v>
      </c>
      <c r="B58" s="2" t="s">
        <v>79</v>
      </c>
      <c r="C58" s="2" t="s">
        <v>1</v>
      </c>
      <c r="D58" s="2">
        <v>6</v>
      </c>
      <c r="E58" s="2">
        <f>VLOOKUP(B58,'Listado de precios'!$A$5:$C$184,3,0)</f>
        <v>4659</v>
      </c>
      <c r="F58" s="2">
        <f t="shared" si="8"/>
        <v>27954</v>
      </c>
    </row>
    <row r="59" spans="1:6" x14ac:dyDescent="0.2">
      <c r="A59" s="2">
        <f t="shared" si="7"/>
        <v>4.0299999999999994</v>
      </c>
      <c r="B59" s="2" t="s">
        <v>52</v>
      </c>
      <c r="C59" s="2" t="s">
        <v>2</v>
      </c>
      <c r="D59" s="2">
        <v>6</v>
      </c>
      <c r="E59" s="2">
        <f>VLOOKUP(B59,'Listado de precios'!$A$5:$C$184,3,0)</f>
        <v>165</v>
      </c>
      <c r="F59" s="2">
        <f t="shared" si="8"/>
        <v>990</v>
      </c>
    </row>
    <row r="60" spans="1:6" x14ac:dyDescent="0.2">
      <c r="A60" s="2">
        <f t="shared" si="7"/>
        <v>4.0399999999999991</v>
      </c>
      <c r="B60" s="2" t="s">
        <v>129</v>
      </c>
      <c r="C60" s="2" t="s">
        <v>1</v>
      </c>
      <c r="D60" s="2">
        <f>D58</f>
        <v>6</v>
      </c>
      <c r="E60" s="2">
        <f>VLOOKUP(B60,'Listado de precios'!$A$5:$C$184,3,0)</f>
        <v>2167</v>
      </c>
      <c r="F60" s="2">
        <f t="shared" si="8"/>
        <v>13002</v>
      </c>
    </row>
    <row r="61" spans="1:6" x14ac:dyDescent="0.2">
      <c r="A61" s="2">
        <f t="shared" si="7"/>
        <v>4.0499999999999989</v>
      </c>
      <c r="B61" s="2" t="s">
        <v>0</v>
      </c>
      <c r="C61" s="2" t="s">
        <v>1</v>
      </c>
      <c r="D61" s="2">
        <f>2.6</f>
        <v>2.6</v>
      </c>
      <c r="E61" s="2">
        <f>VLOOKUP(B61,'Listado de precios'!$A$5:$C$184,3,0)</f>
        <v>600</v>
      </c>
      <c r="F61" s="2">
        <f t="shared" si="8"/>
        <v>1560</v>
      </c>
    </row>
    <row r="62" spans="1:6" x14ac:dyDescent="0.2">
      <c r="A62" s="2">
        <f t="shared" si="7"/>
        <v>4.0599999999999987</v>
      </c>
      <c r="B62" s="2" t="s">
        <v>61</v>
      </c>
      <c r="C62" s="2" t="s">
        <v>2</v>
      </c>
      <c r="D62" s="2">
        <v>1</v>
      </c>
      <c r="E62" s="2">
        <f>VLOOKUP(B62,'Listado de precios'!$A$5:$C$184,3,0)</f>
        <v>19260</v>
      </c>
      <c r="F62" s="2">
        <f t="shared" si="8"/>
        <v>19260</v>
      </c>
    </row>
    <row r="63" spans="1:6" x14ac:dyDescent="0.2">
      <c r="A63" s="2">
        <f t="shared" si="7"/>
        <v>4.0699999999999985</v>
      </c>
      <c r="B63" s="2" t="s">
        <v>44</v>
      </c>
      <c r="C63" s="2" t="s">
        <v>2</v>
      </c>
      <c r="D63" s="2">
        <v>1</v>
      </c>
      <c r="E63" s="2">
        <f>VLOOKUP(B63,'Listado de precios'!$A$5:$C$184,3,0)</f>
        <v>8455.5731999999989</v>
      </c>
      <c r="F63" s="2">
        <f t="shared" si="8"/>
        <v>8455.5731999999989</v>
      </c>
    </row>
    <row r="64" spans="1:6" x14ac:dyDescent="0.2">
      <c r="A64" s="2">
        <f t="shared" si="7"/>
        <v>4.0799999999999983</v>
      </c>
      <c r="B64" s="2" t="s">
        <v>41</v>
      </c>
      <c r="C64" s="2" t="s">
        <v>2</v>
      </c>
      <c r="D64" s="2">
        <v>4</v>
      </c>
      <c r="E64" s="2">
        <f>VLOOKUP(B64,'Listado de precios'!$A$5:$C$184,3,0)</f>
        <v>1100</v>
      </c>
      <c r="F64" s="2">
        <f t="shared" si="8"/>
        <v>4400</v>
      </c>
    </row>
    <row r="65" spans="1:6" x14ac:dyDescent="0.2">
      <c r="A65" s="2">
        <f t="shared" si="7"/>
        <v>4.0899999999999981</v>
      </c>
      <c r="B65" s="2" t="s">
        <v>41</v>
      </c>
      <c r="C65" s="2" t="s">
        <v>2</v>
      </c>
      <c r="D65" s="2">
        <v>5</v>
      </c>
      <c r="E65" s="2">
        <f>VLOOKUP(B65,'Listado de precios'!$A$5:$C$184,3,0)</f>
        <v>1100</v>
      </c>
      <c r="F65" s="2">
        <f t="shared" si="8"/>
        <v>5500</v>
      </c>
    </row>
    <row r="66" spans="1:6" x14ac:dyDescent="0.2">
      <c r="A66" s="2">
        <f t="shared" si="7"/>
        <v>4.0999999999999979</v>
      </c>
      <c r="B66" s="2" t="s">
        <v>70</v>
      </c>
      <c r="C66" s="2" t="s">
        <v>2</v>
      </c>
      <c r="D66" s="2">
        <v>1</v>
      </c>
      <c r="E66" s="2">
        <f>VLOOKUP(B66,'Listado de precios'!$A$5:$C$184,3,0)</f>
        <v>9200</v>
      </c>
      <c r="F66" s="2">
        <f t="shared" si="8"/>
        <v>9200</v>
      </c>
    </row>
    <row r="67" spans="1:6" x14ac:dyDescent="0.2">
      <c r="E67" s="2" t="s">
        <v>87</v>
      </c>
      <c r="F67" s="2">
        <f>SUM(F57:F66)</f>
        <v>122209.1162</v>
      </c>
    </row>
    <row r="69" spans="1:6" x14ac:dyDescent="0.2">
      <c r="A69" s="2" t="s">
        <v>10</v>
      </c>
      <c r="B69" s="2" t="s">
        <v>106</v>
      </c>
    </row>
    <row r="70" spans="1:6" x14ac:dyDescent="0.2">
      <c r="A70" s="2">
        <v>5</v>
      </c>
      <c r="B70" s="2" t="s">
        <v>15</v>
      </c>
    </row>
    <row r="71" spans="1:6" x14ac:dyDescent="0.2">
      <c r="A71" s="2">
        <f t="shared" ref="A71:A82" si="9">A70+0.01</f>
        <v>5.01</v>
      </c>
      <c r="B71" s="2" t="s">
        <v>48</v>
      </c>
      <c r="C71" s="2" t="s">
        <v>2</v>
      </c>
      <c r="D71" s="2">
        <v>1</v>
      </c>
      <c r="E71" s="2">
        <f>VLOOKUP(B71,'Listado de precios'!$A$5:$C$184,3,0)</f>
        <v>710655</v>
      </c>
      <c r="F71" s="2">
        <f t="shared" ref="F71:F80" si="10">E71*D71</f>
        <v>710655</v>
      </c>
    </row>
    <row r="72" spans="1:6" x14ac:dyDescent="0.2">
      <c r="A72" s="2">
        <f t="shared" si="9"/>
        <v>5.0199999999999996</v>
      </c>
      <c r="B72" s="2" t="s">
        <v>149</v>
      </c>
      <c r="C72" s="2" t="s">
        <v>2</v>
      </c>
      <c r="D72" s="2">
        <v>1</v>
      </c>
      <c r="E72" s="2">
        <f>VLOOKUP(B72,'Listado de precios'!$A$5:$C$184,3,0)</f>
        <v>8560</v>
      </c>
      <c r="F72" s="2">
        <f t="shared" si="10"/>
        <v>8560</v>
      </c>
    </row>
    <row r="73" spans="1:6" x14ac:dyDescent="0.2">
      <c r="A73" s="2">
        <f t="shared" si="9"/>
        <v>5.0299999999999994</v>
      </c>
      <c r="B73" s="2" t="s">
        <v>77</v>
      </c>
      <c r="C73" s="2" t="s">
        <v>1</v>
      </c>
      <c r="D73" s="2">
        <v>24</v>
      </c>
      <c r="E73" s="2">
        <f>VLOOKUP(B73,'Listado de precios'!$A$5:$C$184,3,0)</f>
        <v>9946</v>
      </c>
      <c r="F73" s="2">
        <f t="shared" si="10"/>
        <v>238704</v>
      </c>
    </row>
    <row r="74" spans="1:6" x14ac:dyDescent="0.2">
      <c r="A74" s="2">
        <f t="shared" si="9"/>
        <v>5.0399999999999991</v>
      </c>
      <c r="B74" s="2" t="s">
        <v>0</v>
      </c>
      <c r="C74" s="2" t="s">
        <v>2</v>
      </c>
      <c r="D74" s="2">
        <v>13</v>
      </c>
      <c r="E74" s="2">
        <f>VLOOKUP(B74,'Listado de precios'!$A$5:$C$184,3,0)</f>
        <v>600</v>
      </c>
      <c r="F74" s="2">
        <f t="shared" si="10"/>
        <v>7800</v>
      </c>
    </row>
    <row r="75" spans="1:6" x14ac:dyDescent="0.2">
      <c r="A75" s="2">
        <f t="shared" si="9"/>
        <v>5.0499999999999989</v>
      </c>
      <c r="B75" s="2" t="s">
        <v>50</v>
      </c>
      <c r="C75" s="2" t="s">
        <v>2</v>
      </c>
      <c r="D75" s="2">
        <v>24</v>
      </c>
      <c r="E75" s="2">
        <f>VLOOKUP(B75,'Listado de precios'!$A$5:$C$184,3,0)</f>
        <v>560</v>
      </c>
      <c r="F75" s="2">
        <f t="shared" si="10"/>
        <v>13440</v>
      </c>
    </row>
    <row r="76" spans="1:6" x14ac:dyDescent="0.2">
      <c r="A76" s="2">
        <f t="shared" si="9"/>
        <v>5.0599999999999987</v>
      </c>
      <c r="B76" s="2" t="s">
        <v>127</v>
      </c>
      <c r="C76" s="2" t="s">
        <v>1</v>
      </c>
      <c r="D76" s="2">
        <f>D73</f>
        <v>24</v>
      </c>
      <c r="E76" s="2">
        <f>VLOOKUP(B76,'Listado de precios'!$A$5:$C$184,3,0)</f>
        <v>4333</v>
      </c>
      <c r="F76" s="2">
        <f t="shared" si="10"/>
        <v>103992</v>
      </c>
    </row>
    <row r="77" spans="1:6" x14ac:dyDescent="0.2">
      <c r="A77" s="2">
        <f t="shared" si="9"/>
        <v>5.0699999999999985</v>
      </c>
      <c r="B77" s="2" t="s">
        <v>30</v>
      </c>
      <c r="C77" s="2" t="s">
        <v>2</v>
      </c>
      <c r="D77" s="2">
        <v>4</v>
      </c>
      <c r="E77" s="2">
        <f>VLOOKUP(B77,'Listado de precios'!$A$5:$C$184,3,0)</f>
        <v>86580</v>
      </c>
      <c r="F77" s="2">
        <f t="shared" si="10"/>
        <v>346320</v>
      </c>
    </row>
    <row r="78" spans="1:6" x14ac:dyDescent="0.2">
      <c r="A78" s="2">
        <f t="shared" si="9"/>
        <v>5.0799999999999983</v>
      </c>
      <c r="B78" s="2" t="s">
        <v>54</v>
      </c>
      <c r="C78" s="2" t="s">
        <v>2</v>
      </c>
      <c r="D78" s="2">
        <f>D77</f>
        <v>4</v>
      </c>
      <c r="E78" s="2">
        <f>VLOOKUP(B78,'Listado de precios'!$A$5:$C$184,3,0)</f>
        <v>8560</v>
      </c>
      <c r="F78" s="2">
        <f t="shared" si="10"/>
        <v>34240</v>
      </c>
    </row>
    <row r="79" spans="1:6" x14ac:dyDescent="0.2">
      <c r="A79" s="2">
        <f t="shared" si="9"/>
        <v>5.0899999999999981</v>
      </c>
      <c r="B79" s="2" t="s">
        <v>22</v>
      </c>
      <c r="C79" s="2" t="s">
        <v>1</v>
      </c>
      <c r="D79" s="2">
        <v>160</v>
      </c>
      <c r="E79" s="2">
        <f>VLOOKUP(B79,'Listado de precios'!$A$5:$C$184,3,0)</f>
        <v>1076.0159999999998</v>
      </c>
      <c r="F79" s="2">
        <f t="shared" si="10"/>
        <v>172162.55999999997</v>
      </c>
    </row>
    <row r="80" spans="1:6" x14ac:dyDescent="0.2">
      <c r="A80" s="2">
        <f t="shared" si="9"/>
        <v>5.0999999999999979</v>
      </c>
      <c r="B80" s="2" t="s">
        <v>41</v>
      </c>
      <c r="C80" s="2" t="s">
        <v>205</v>
      </c>
      <c r="D80" s="2">
        <v>13</v>
      </c>
      <c r="E80" s="2">
        <f>VLOOKUP(B80,'Listado de precios'!$A$5:$C$184,3,0)</f>
        <v>1100</v>
      </c>
      <c r="F80" s="2">
        <f t="shared" si="10"/>
        <v>14300</v>
      </c>
    </row>
    <row r="81" spans="1:6" x14ac:dyDescent="0.2">
      <c r="A81" s="2">
        <f t="shared" si="9"/>
        <v>5.1099999999999977</v>
      </c>
      <c r="B81" s="2" t="s">
        <v>68</v>
      </c>
      <c r="C81" s="2" t="s">
        <v>2</v>
      </c>
      <c r="D81" s="2">
        <v>1</v>
      </c>
      <c r="E81" s="2">
        <f>VLOOKUP(B81,'Listado de precios'!$A$5:$C$184,3,0)</f>
        <v>18000</v>
      </c>
      <c r="F81" s="2">
        <f>D81*E81</f>
        <v>18000</v>
      </c>
    </row>
    <row r="82" spans="1:6" x14ac:dyDescent="0.2">
      <c r="A82" s="2">
        <f t="shared" si="9"/>
        <v>5.1199999999999974</v>
      </c>
      <c r="B82" s="2" t="s">
        <v>24</v>
      </c>
      <c r="C82" s="2" t="s">
        <v>1</v>
      </c>
      <c r="D82" s="2">
        <v>80</v>
      </c>
      <c r="E82" s="2">
        <f>VLOOKUP(B82,'Listado de precios'!$A$5:$C$184,3,0)</f>
        <v>1800</v>
      </c>
      <c r="F82" s="2">
        <f>D82*E82</f>
        <v>144000</v>
      </c>
    </row>
    <row r="83" spans="1:6" x14ac:dyDescent="0.2">
      <c r="E83" s="2" t="s">
        <v>87</v>
      </c>
      <c r="F83" s="2">
        <f>SUM(F71:F82)</f>
        <v>1812173.56</v>
      </c>
    </row>
    <row r="85" spans="1:6" x14ac:dyDescent="0.2">
      <c r="A85" s="2" t="s">
        <v>10</v>
      </c>
      <c r="B85" s="2" t="s">
        <v>107</v>
      </c>
    </row>
    <row r="86" spans="1:6" x14ac:dyDescent="0.2">
      <c r="A86" s="2">
        <v>6</v>
      </c>
      <c r="B86" s="2" t="s">
        <v>15</v>
      </c>
    </row>
    <row r="87" spans="1:6" x14ac:dyDescent="0.2">
      <c r="A87" s="2">
        <f t="shared" ref="A87:A104" si="11">A86+0.01</f>
        <v>6.01</v>
      </c>
      <c r="B87" s="2" t="s">
        <v>49</v>
      </c>
      <c r="C87" s="2" t="s">
        <v>2</v>
      </c>
      <c r="D87" s="2">
        <v>3</v>
      </c>
      <c r="E87" s="2">
        <f>VLOOKUP(B87,'Listado de precios'!$A$5:$C$184,3,0)</f>
        <v>147889</v>
      </c>
      <c r="F87" s="2">
        <f t="shared" ref="F87:F104" si="12">D87*E87</f>
        <v>443667</v>
      </c>
    </row>
    <row r="88" spans="1:6" x14ac:dyDescent="0.2">
      <c r="A88" s="2">
        <f t="shared" si="11"/>
        <v>6.02</v>
      </c>
      <c r="B88" s="2" t="s">
        <v>59</v>
      </c>
      <c r="C88" s="2" t="s">
        <v>2</v>
      </c>
      <c r="D88" s="2">
        <f>D87</f>
        <v>3</v>
      </c>
      <c r="E88" s="2">
        <f>VLOOKUP(B88,'Listado de precios'!$A$5:$C$184,3,0)</f>
        <v>8560</v>
      </c>
      <c r="F88" s="2">
        <f t="shared" si="12"/>
        <v>25680</v>
      </c>
    </row>
    <row r="89" spans="1:6" x14ac:dyDescent="0.2">
      <c r="A89" s="2">
        <f t="shared" si="11"/>
        <v>6.0299999999999994</v>
      </c>
      <c r="B89" s="2" t="s">
        <v>158</v>
      </c>
      <c r="C89" s="2" t="s">
        <v>2</v>
      </c>
      <c r="D89" s="2">
        <f>D87</f>
        <v>3</v>
      </c>
      <c r="E89" s="2">
        <f>VLOOKUP(B89,'Listado de precios'!$A$5:$C$184,3,0)</f>
        <v>760000</v>
      </c>
      <c r="F89" s="2">
        <f t="shared" si="12"/>
        <v>2280000</v>
      </c>
    </row>
    <row r="90" spans="1:6" x14ac:dyDescent="0.2">
      <c r="A90" s="2">
        <f t="shared" si="11"/>
        <v>6.0399999999999991</v>
      </c>
      <c r="B90" s="2" t="s">
        <v>78</v>
      </c>
      <c r="C90" s="2" t="s">
        <v>1</v>
      </c>
      <c r="D90" s="2">
        <v>210</v>
      </c>
      <c r="E90" s="2">
        <f>VLOOKUP(B90,'Listado de precios'!$A$5:$C$184,3,0)</f>
        <v>14675</v>
      </c>
      <c r="F90" s="2">
        <f t="shared" si="12"/>
        <v>3081750</v>
      </c>
    </row>
    <row r="91" spans="1:6" x14ac:dyDescent="0.2">
      <c r="A91" s="2">
        <f t="shared" si="11"/>
        <v>6.0499999999999989</v>
      </c>
      <c r="B91" s="2" t="s">
        <v>51</v>
      </c>
      <c r="C91" s="2" t="s">
        <v>2</v>
      </c>
      <c r="D91" s="2">
        <f>D90</f>
        <v>210</v>
      </c>
      <c r="E91" s="2">
        <f>VLOOKUP(B91,'Listado de precios'!$A$5:$C$184,3,0)</f>
        <v>910</v>
      </c>
      <c r="F91" s="2">
        <f t="shared" si="12"/>
        <v>191100</v>
      </c>
    </row>
    <row r="92" spans="1:6" x14ac:dyDescent="0.2">
      <c r="A92" s="2">
        <f t="shared" si="11"/>
        <v>6.0599999999999987</v>
      </c>
      <c r="B92" s="2" t="s">
        <v>128</v>
      </c>
      <c r="C92" s="2" t="s">
        <v>1</v>
      </c>
      <c r="D92" s="2">
        <f>D90</f>
        <v>210</v>
      </c>
      <c r="E92" s="2">
        <f>VLOOKUP(B92,'Listado de precios'!$A$5:$C$184,3,0)</f>
        <v>6500</v>
      </c>
      <c r="F92" s="2">
        <f t="shared" si="12"/>
        <v>1365000</v>
      </c>
    </row>
    <row r="93" spans="1:6" x14ac:dyDescent="0.2">
      <c r="A93" s="2">
        <f t="shared" si="11"/>
        <v>6.0699999999999985</v>
      </c>
      <c r="B93" s="2" t="s">
        <v>0</v>
      </c>
      <c r="C93" s="2" t="s">
        <v>1</v>
      </c>
      <c r="D93" s="2">
        <v>40</v>
      </c>
      <c r="E93" s="2">
        <f>VLOOKUP(B93,'Listado de precios'!$A$5:$C$184,3,0)</f>
        <v>600</v>
      </c>
      <c r="F93" s="2">
        <f t="shared" si="12"/>
        <v>24000</v>
      </c>
    </row>
    <row r="94" spans="1:6" x14ac:dyDescent="0.2">
      <c r="A94" s="2">
        <f t="shared" si="11"/>
        <v>6.0799999999999983</v>
      </c>
      <c r="B94" s="2" t="s">
        <v>21</v>
      </c>
      <c r="C94" s="2" t="s">
        <v>1</v>
      </c>
      <c r="D94" s="2">
        <v>43</v>
      </c>
      <c r="E94" s="2">
        <f>VLOOKUP(B94,'Listado de precios'!$A$5:$C$184,3,0)</f>
        <v>2736.42</v>
      </c>
      <c r="F94" s="2">
        <f t="shared" si="12"/>
        <v>117666.06</v>
      </c>
    </row>
    <row r="95" spans="1:6" x14ac:dyDescent="0.2">
      <c r="A95" s="2">
        <f t="shared" si="11"/>
        <v>6.0899999999999981</v>
      </c>
      <c r="B95" s="2" t="s">
        <v>27</v>
      </c>
      <c r="C95" s="2" t="s">
        <v>1</v>
      </c>
      <c r="D95" s="2">
        <v>168</v>
      </c>
      <c r="E95" s="2">
        <f>VLOOKUP(B95,'Listado de precios'!$A$5:$C$184,3,0)</f>
        <v>1076.0159999999998</v>
      </c>
      <c r="F95" s="2">
        <f t="shared" si="12"/>
        <v>180770.68799999997</v>
      </c>
    </row>
    <row r="96" spans="1:6" x14ac:dyDescent="0.2">
      <c r="A96" s="2">
        <f t="shared" si="11"/>
        <v>6.0999999999999979</v>
      </c>
      <c r="B96" s="2" t="s">
        <v>46</v>
      </c>
      <c r="C96" s="2" t="s">
        <v>2</v>
      </c>
      <c r="D96" s="2">
        <v>15</v>
      </c>
      <c r="E96" s="2">
        <f>VLOOKUP(B96,'Listado de precios'!$A$5:$C$184,3,0)</f>
        <v>22464.5949</v>
      </c>
      <c r="F96" s="2">
        <f t="shared" si="12"/>
        <v>336968.92349999998</v>
      </c>
    </row>
    <row r="97" spans="1:6" x14ac:dyDescent="0.2">
      <c r="A97" s="2">
        <f t="shared" si="11"/>
        <v>6.1099999999999977</v>
      </c>
      <c r="B97" s="2" t="s">
        <v>44</v>
      </c>
      <c r="C97" s="2" t="s">
        <v>2</v>
      </c>
      <c r="D97" s="2">
        <v>7</v>
      </c>
      <c r="E97" s="2">
        <f>VLOOKUP(B97,'Listado de precios'!$A$5:$C$184,3,0)</f>
        <v>8455.5731999999989</v>
      </c>
      <c r="F97" s="2">
        <f t="shared" si="12"/>
        <v>59189.012399999992</v>
      </c>
    </row>
    <row r="98" spans="1:6" x14ac:dyDescent="0.2">
      <c r="A98" s="2">
        <f t="shared" si="11"/>
        <v>6.1199999999999974</v>
      </c>
      <c r="B98" s="2" t="s">
        <v>26</v>
      </c>
      <c r="C98" s="2" t="s">
        <v>1</v>
      </c>
      <c r="D98" s="2">
        <v>170</v>
      </c>
      <c r="E98" s="2">
        <f>VLOOKUP(B98,'Listado de precios'!$A$5:$C$184,3,0)</f>
        <v>45990.6</v>
      </c>
      <c r="F98" s="2">
        <f t="shared" si="12"/>
        <v>7818402</v>
      </c>
    </row>
    <row r="99" spans="1:6" x14ac:dyDescent="0.2">
      <c r="A99" s="2">
        <f t="shared" si="11"/>
        <v>6.1299999999999972</v>
      </c>
      <c r="B99" s="2" t="s">
        <v>34</v>
      </c>
      <c r="C99" s="2" t="s">
        <v>2</v>
      </c>
      <c r="D99" s="2">
        <v>1</v>
      </c>
      <c r="E99" s="2">
        <f>VLOOKUP(B99,'Listado de precios'!$A$5:$C$184,3,0)</f>
        <v>302568</v>
      </c>
      <c r="F99" s="2">
        <f t="shared" si="12"/>
        <v>302568</v>
      </c>
    </row>
    <row r="100" spans="1:6" x14ac:dyDescent="0.2">
      <c r="A100" s="2">
        <f t="shared" si="11"/>
        <v>6.139999999999997</v>
      </c>
      <c r="B100" s="2" t="s">
        <v>57</v>
      </c>
      <c r="C100" s="2" t="s">
        <v>2</v>
      </c>
      <c r="D100" s="2">
        <v>1</v>
      </c>
      <c r="E100" s="2">
        <f>VLOOKUP(B100,'Listado de precios'!$A$5:$C$184,3,0)</f>
        <v>16050</v>
      </c>
      <c r="F100" s="2">
        <f t="shared" si="12"/>
        <v>16050</v>
      </c>
    </row>
    <row r="101" spans="1:6" x14ac:dyDescent="0.2">
      <c r="A101" s="2">
        <f t="shared" si="11"/>
        <v>6.1499999999999968</v>
      </c>
      <c r="B101" s="2" t="s">
        <v>33</v>
      </c>
      <c r="C101" s="2" t="s">
        <v>2</v>
      </c>
      <c r="D101" s="2">
        <v>1</v>
      </c>
      <c r="E101" s="2">
        <f>VLOOKUP(B101,'Listado de precios'!$A$5:$C$184,3,0)</f>
        <v>605136</v>
      </c>
      <c r="F101" s="2">
        <f t="shared" si="12"/>
        <v>605136</v>
      </c>
    </row>
    <row r="102" spans="1:6" x14ac:dyDescent="0.2">
      <c r="A102" s="2">
        <f t="shared" si="11"/>
        <v>6.1599999999999966</v>
      </c>
      <c r="B102" s="2" t="s">
        <v>56</v>
      </c>
      <c r="C102" s="2" t="s">
        <v>2</v>
      </c>
      <c r="D102" s="2">
        <v>1</v>
      </c>
      <c r="E102" s="2">
        <f>VLOOKUP(B102,'Listado de precios'!$A$5:$C$184,3,0)</f>
        <v>32100</v>
      </c>
      <c r="F102" s="2">
        <f t="shared" si="12"/>
        <v>32100</v>
      </c>
    </row>
    <row r="103" spans="1:6" x14ac:dyDescent="0.2">
      <c r="A103" s="2">
        <f t="shared" si="11"/>
        <v>6.1699999999999964</v>
      </c>
      <c r="B103" s="2" t="s">
        <v>154</v>
      </c>
      <c r="C103" s="2" t="s">
        <v>2</v>
      </c>
      <c r="D103" s="2">
        <v>1</v>
      </c>
      <c r="E103" s="2">
        <f>VLOOKUP(B103,'Listado de precios'!$A$5:$C$184,3,0)</f>
        <v>110000</v>
      </c>
      <c r="F103" s="2">
        <f t="shared" si="12"/>
        <v>110000</v>
      </c>
    </row>
    <row r="104" spans="1:6" x14ac:dyDescent="0.2">
      <c r="A104" s="2">
        <f t="shared" si="11"/>
        <v>6.1799999999999962</v>
      </c>
      <c r="B104" s="2" t="s">
        <v>172</v>
      </c>
      <c r="C104" s="2" t="s">
        <v>60</v>
      </c>
      <c r="D104" s="2">
        <v>2</v>
      </c>
      <c r="E104" s="2">
        <f>VLOOKUP(B104,'Listado de precios'!$A$5:$C$184,3,0)</f>
        <v>1440000</v>
      </c>
      <c r="F104" s="2">
        <f t="shared" si="12"/>
        <v>2880000</v>
      </c>
    </row>
    <row r="105" spans="1:6" x14ac:dyDescent="0.2">
      <c r="E105" s="2" t="s">
        <v>87</v>
      </c>
      <c r="F105" s="2">
        <f>SUM(F87:F104)</f>
        <v>19870047.683899999</v>
      </c>
    </row>
    <row r="107" spans="1:6" x14ac:dyDescent="0.2">
      <c r="A107" s="2" t="s">
        <v>10</v>
      </c>
      <c r="B107" s="2" t="s">
        <v>108</v>
      </c>
    </row>
    <row r="108" spans="1:6" x14ac:dyDescent="0.2">
      <c r="A108" s="2">
        <v>7</v>
      </c>
      <c r="B108" s="2" t="s">
        <v>15</v>
      </c>
    </row>
    <row r="109" spans="1:6" x14ac:dyDescent="0.2">
      <c r="A109" s="2">
        <f t="shared" ref="A109:A114" si="13">A108+0.01</f>
        <v>7.01</v>
      </c>
      <c r="B109" s="2" t="s">
        <v>153</v>
      </c>
      <c r="C109" s="2" t="s">
        <v>2</v>
      </c>
      <c r="D109" s="2">
        <v>1</v>
      </c>
      <c r="E109" s="2">
        <f>VLOOKUP(B109,'Listado de precios'!$A$5:$C$184,3,0)</f>
        <v>54900</v>
      </c>
      <c r="F109" s="2">
        <f t="shared" ref="F109:F114" si="14">E109*D109</f>
        <v>54900</v>
      </c>
    </row>
    <row r="110" spans="1:6" x14ac:dyDescent="0.2">
      <c r="A110" s="2">
        <f t="shared" si="13"/>
        <v>7.02</v>
      </c>
      <c r="B110" s="2" t="s">
        <v>68</v>
      </c>
      <c r="C110" s="2" t="s">
        <v>2</v>
      </c>
      <c r="D110" s="2">
        <v>15</v>
      </c>
      <c r="E110" s="2">
        <f>VLOOKUP(B110,'Listado de precios'!$A$5:$C$184,3,0)</f>
        <v>18000</v>
      </c>
      <c r="F110" s="2">
        <f t="shared" si="14"/>
        <v>270000</v>
      </c>
    </row>
    <row r="111" spans="1:6" x14ac:dyDescent="0.2">
      <c r="A111" s="2">
        <f t="shared" si="13"/>
        <v>7.0299999999999994</v>
      </c>
      <c r="B111" s="2" t="s">
        <v>123</v>
      </c>
      <c r="C111" s="2" t="s">
        <v>2</v>
      </c>
      <c r="D111" s="2">
        <v>1</v>
      </c>
      <c r="E111" s="2">
        <f>VLOOKUP(B111,'Listado de precios'!$A$5:$C$184,3,0)</f>
        <v>90000</v>
      </c>
      <c r="F111" s="2">
        <f t="shared" si="14"/>
        <v>90000</v>
      </c>
    </row>
    <row r="112" spans="1:6" x14ac:dyDescent="0.2">
      <c r="A112" s="2">
        <f t="shared" si="13"/>
        <v>7.0399999999999991</v>
      </c>
      <c r="B112" s="2" t="s">
        <v>73</v>
      </c>
      <c r="C112" s="2" t="s">
        <v>2</v>
      </c>
      <c r="D112" s="2">
        <v>12</v>
      </c>
      <c r="E112" s="2">
        <f>VLOOKUP(B112,'Listado de precios'!$A$5:$C$184,3,0)</f>
        <v>11996</v>
      </c>
      <c r="F112" s="2">
        <f t="shared" si="14"/>
        <v>143952</v>
      </c>
    </row>
    <row r="113" spans="1:6" x14ac:dyDescent="0.2">
      <c r="A113" s="2">
        <f t="shared" si="13"/>
        <v>7.0499999999999989</v>
      </c>
      <c r="B113" s="2" t="s">
        <v>20</v>
      </c>
      <c r="C113" s="2" t="s">
        <v>1</v>
      </c>
      <c r="D113" s="2">
        <v>8</v>
      </c>
      <c r="E113" s="2">
        <f>VLOOKUP(B113,'Listado de precios'!$A$5:$C$184,3,0)</f>
        <v>69389</v>
      </c>
      <c r="F113" s="2">
        <f t="shared" si="14"/>
        <v>555112</v>
      </c>
    </row>
    <row r="114" spans="1:6" x14ac:dyDescent="0.2">
      <c r="A114" s="2">
        <f t="shared" si="13"/>
        <v>7.0599999999999987</v>
      </c>
      <c r="B114" s="2" t="s">
        <v>126</v>
      </c>
      <c r="C114" s="2" t="s">
        <v>2</v>
      </c>
      <c r="D114" s="2">
        <v>1</v>
      </c>
      <c r="E114" s="2">
        <f>VLOOKUP(B114,'Listado de precios'!$A$5:$C$184,3,0)</f>
        <v>642000</v>
      </c>
      <c r="F114" s="2">
        <f t="shared" si="14"/>
        <v>642000</v>
      </c>
    </row>
    <row r="115" spans="1:6" x14ac:dyDescent="0.2">
      <c r="E115" s="2" t="s">
        <v>87</v>
      </c>
      <c r="F115" s="2">
        <f>SUM(F109:F114)</f>
        <v>1755964</v>
      </c>
    </row>
    <row r="117" spans="1:6" x14ac:dyDescent="0.2">
      <c r="A117" s="2" t="s">
        <v>10</v>
      </c>
      <c r="B117" s="2" t="s">
        <v>204</v>
      </c>
    </row>
    <row r="118" spans="1:6" x14ac:dyDescent="0.2">
      <c r="A118" s="2">
        <v>8</v>
      </c>
      <c r="B118" s="2" t="s">
        <v>15</v>
      </c>
    </row>
    <row r="119" spans="1:6" x14ac:dyDescent="0.2">
      <c r="A119" s="2">
        <f t="shared" ref="A119:A136" si="15">A118+0.01</f>
        <v>8.01</v>
      </c>
      <c r="B119" s="2" t="s">
        <v>76</v>
      </c>
      <c r="C119" s="2" t="s">
        <v>2</v>
      </c>
      <c r="D119" s="2">
        <v>1</v>
      </c>
      <c r="E119" s="2">
        <f>VLOOKUP(B119,'Listado de precios'!$A$5:$C$184,3,0)</f>
        <v>522095.81640000001</v>
      </c>
      <c r="F119" s="2">
        <f t="shared" ref="F119:F136" si="16">E119*D119</f>
        <v>522095.81640000001</v>
      </c>
    </row>
    <row r="120" spans="1:6" x14ac:dyDescent="0.2">
      <c r="A120" s="2">
        <f t="shared" si="15"/>
        <v>8.02</v>
      </c>
      <c r="B120" s="2" t="s">
        <v>17</v>
      </c>
      <c r="C120" s="2" t="s">
        <v>2</v>
      </c>
      <c r="D120" s="2">
        <v>1</v>
      </c>
      <c r="E120" s="2">
        <f>VLOOKUP(B120,'Listado de precios'!$A$5:$C$184,3,0)</f>
        <v>180000</v>
      </c>
      <c r="F120" s="2">
        <f t="shared" si="16"/>
        <v>180000</v>
      </c>
    </row>
    <row r="121" spans="1:6" x14ac:dyDescent="0.2">
      <c r="A121" s="2">
        <f t="shared" si="15"/>
        <v>8.0299999999999994</v>
      </c>
      <c r="B121" s="2" t="s">
        <v>14</v>
      </c>
      <c r="C121" s="2" t="s">
        <v>2</v>
      </c>
      <c r="D121" s="2">
        <v>1</v>
      </c>
      <c r="E121" s="2">
        <f>VLOOKUP(B121,'Listado de precios'!$A$5:$C$184,3,0)</f>
        <v>65244.062700000002</v>
      </c>
      <c r="F121" s="2">
        <f t="shared" si="16"/>
        <v>65244.062700000002</v>
      </c>
    </row>
    <row r="122" spans="1:6" x14ac:dyDescent="0.2">
      <c r="A122" s="2">
        <f t="shared" si="15"/>
        <v>8.0399999999999991</v>
      </c>
      <c r="B122" s="2" t="s">
        <v>65</v>
      </c>
      <c r="C122" s="2" t="s">
        <v>2</v>
      </c>
      <c r="D122" s="2">
        <v>2</v>
      </c>
      <c r="E122" s="2">
        <f>VLOOKUP(B122,'Listado de precios'!$A$5:$C$184,3,0)</f>
        <v>383500</v>
      </c>
      <c r="F122" s="2">
        <f t="shared" si="16"/>
        <v>767000</v>
      </c>
    </row>
    <row r="123" spans="1:6" x14ac:dyDescent="0.2">
      <c r="A123" s="2">
        <f t="shared" si="15"/>
        <v>8.0499999999999989</v>
      </c>
      <c r="B123" s="2" t="s">
        <v>72</v>
      </c>
      <c r="C123" s="2" t="s">
        <v>2</v>
      </c>
      <c r="D123" s="2">
        <v>1</v>
      </c>
      <c r="E123" s="2">
        <f>VLOOKUP(B123,'Listado de precios'!$A$5:$C$184,3,0)</f>
        <v>229984.4253</v>
      </c>
      <c r="F123" s="2">
        <f t="shared" si="16"/>
        <v>229984.4253</v>
      </c>
    </row>
    <row r="124" spans="1:6" x14ac:dyDescent="0.2">
      <c r="A124" s="2">
        <f t="shared" si="15"/>
        <v>8.0599999999999987</v>
      </c>
      <c r="B124" s="2" t="s">
        <v>67</v>
      </c>
      <c r="C124" s="2" t="s">
        <v>2</v>
      </c>
      <c r="D124" s="2">
        <v>12</v>
      </c>
      <c r="E124" s="2">
        <f>VLOOKUP(B124,'Listado de precios'!$A$5:$C$184,3,0)</f>
        <v>6055.0502999999999</v>
      </c>
      <c r="F124" s="2">
        <f t="shared" si="16"/>
        <v>72660.603600000002</v>
      </c>
    </row>
    <row r="125" spans="1:6" x14ac:dyDescent="0.2">
      <c r="A125" s="2">
        <f t="shared" si="15"/>
        <v>8.0699999999999985</v>
      </c>
      <c r="B125" s="2" t="s">
        <v>36</v>
      </c>
      <c r="C125" s="2" t="s">
        <v>2</v>
      </c>
      <c r="D125" s="2">
        <v>1</v>
      </c>
      <c r="E125" s="2">
        <f>VLOOKUP(B125,'Listado de precios'!$A$5:$C$184,3,0)</f>
        <v>2400.5229000000004</v>
      </c>
      <c r="F125" s="2">
        <f t="shared" si="16"/>
        <v>2400.5229000000004</v>
      </c>
    </row>
    <row r="126" spans="1:6" x14ac:dyDescent="0.2">
      <c r="A126" s="2">
        <f t="shared" si="15"/>
        <v>8.0799999999999983</v>
      </c>
      <c r="B126" s="2" t="s">
        <v>47</v>
      </c>
      <c r="C126" s="2" t="s">
        <v>2</v>
      </c>
      <c r="D126" s="2">
        <v>1</v>
      </c>
      <c r="E126" s="2">
        <f>VLOOKUP(B126,'Listado de precios'!$A$5:$C$184,3,0)</f>
        <v>635242.85100000002</v>
      </c>
      <c r="F126" s="2">
        <f t="shared" si="16"/>
        <v>635242.85100000002</v>
      </c>
    </row>
    <row r="127" spans="1:6" x14ac:dyDescent="0.2">
      <c r="A127" s="2">
        <f t="shared" si="15"/>
        <v>8.0899999999999981</v>
      </c>
      <c r="B127" s="2" t="s">
        <v>7</v>
      </c>
      <c r="C127" s="2" t="s">
        <v>2</v>
      </c>
      <c r="D127" s="2">
        <v>6</v>
      </c>
      <c r="E127" s="2">
        <f>VLOOKUP(B127,'Listado de precios'!$A$5:$C$184,3,0)</f>
        <v>245820.7107</v>
      </c>
      <c r="F127" s="2">
        <f t="shared" si="16"/>
        <v>1474924.2642000001</v>
      </c>
    </row>
    <row r="128" spans="1:6" x14ac:dyDescent="0.2">
      <c r="A128" s="2">
        <f t="shared" si="15"/>
        <v>8.0999999999999979</v>
      </c>
      <c r="B128" s="2" t="s">
        <v>13</v>
      </c>
      <c r="C128" s="2" t="s">
        <v>2</v>
      </c>
      <c r="D128" s="2">
        <v>1</v>
      </c>
      <c r="E128" s="2">
        <f>VLOOKUP(B128,'Listado de precios'!$A$5:$C$184,3,0)</f>
        <v>198455.16930000004</v>
      </c>
      <c r="F128" s="2">
        <f t="shared" si="16"/>
        <v>198455.16930000004</v>
      </c>
    </row>
    <row r="129" spans="1:6" x14ac:dyDescent="0.2">
      <c r="A129" s="2">
        <f t="shared" si="15"/>
        <v>8.1099999999999977</v>
      </c>
      <c r="B129" s="2" t="s">
        <v>153</v>
      </c>
      <c r="C129" s="2" t="s">
        <v>2</v>
      </c>
      <c r="D129" s="2">
        <v>1</v>
      </c>
      <c r="E129" s="2">
        <f>VLOOKUP(B129,'Listado de precios'!$A$5:$C$184,3,0)</f>
        <v>54900</v>
      </c>
      <c r="F129" s="2">
        <f t="shared" si="16"/>
        <v>54900</v>
      </c>
    </row>
    <row r="130" spans="1:6" x14ac:dyDescent="0.2">
      <c r="A130" s="2">
        <f t="shared" si="15"/>
        <v>8.1199999999999974</v>
      </c>
      <c r="B130" s="2" t="s">
        <v>66</v>
      </c>
      <c r="C130" s="2" t="s">
        <v>2</v>
      </c>
      <c r="D130" s="2">
        <v>2</v>
      </c>
      <c r="E130" s="2">
        <f>VLOOKUP(B130,'Listado de precios'!$A$5:$C$184,3,0)</f>
        <v>193474.98</v>
      </c>
      <c r="F130" s="2">
        <f t="shared" si="16"/>
        <v>386949.96</v>
      </c>
    </row>
    <row r="131" spans="1:6" x14ac:dyDescent="0.2">
      <c r="A131" s="2">
        <f t="shared" si="15"/>
        <v>8.1299999999999972</v>
      </c>
      <c r="B131" s="2" t="s">
        <v>23</v>
      </c>
      <c r="C131" s="2" t="s">
        <v>1</v>
      </c>
      <c r="D131" s="2">
        <v>10</v>
      </c>
      <c r="E131" s="2">
        <f>VLOOKUP(B131,'Listado de precios'!$A$5:$C$184,3,0)</f>
        <v>4126</v>
      </c>
      <c r="F131" s="2">
        <f t="shared" si="16"/>
        <v>41260</v>
      </c>
    </row>
    <row r="132" spans="1:6" x14ac:dyDescent="0.2">
      <c r="A132" s="2">
        <f t="shared" si="15"/>
        <v>8.139999999999997</v>
      </c>
      <c r="B132" s="2" t="s">
        <v>81</v>
      </c>
      <c r="C132" s="2" t="s">
        <v>1</v>
      </c>
      <c r="D132" s="2">
        <v>2</v>
      </c>
      <c r="E132" s="2">
        <f>VLOOKUP(B132,'Listado de precios'!$A$5:$C$184,3,0)</f>
        <v>20711</v>
      </c>
      <c r="F132" s="2">
        <f t="shared" si="16"/>
        <v>41422</v>
      </c>
    </row>
    <row r="133" spans="1:6" x14ac:dyDescent="0.2">
      <c r="A133" s="2">
        <f t="shared" si="15"/>
        <v>8.1499999999999968</v>
      </c>
      <c r="B133" s="2" t="s">
        <v>73</v>
      </c>
      <c r="C133" s="2" t="s">
        <v>2</v>
      </c>
      <c r="D133" s="2">
        <v>12</v>
      </c>
      <c r="E133" s="2">
        <f>VLOOKUP(B133,'Listado de precios'!$A$5:$C$184,3,0)</f>
        <v>11996</v>
      </c>
      <c r="F133" s="2">
        <f t="shared" si="16"/>
        <v>143952</v>
      </c>
    </row>
    <row r="134" spans="1:6" x14ac:dyDescent="0.2">
      <c r="A134" s="2">
        <f t="shared" si="15"/>
        <v>8.1599999999999966</v>
      </c>
      <c r="B134" s="2" t="s">
        <v>20</v>
      </c>
      <c r="C134" s="2" t="s">
        <v>1</v>
      </c>
      <c r="D134" s="2">
        <v>8</v>
      </c>
      <c r="E134" s="2">
        <f>VLOOKUP(B134,'Listado de precios'!$A$5:$C$184,3,0)</f>
        <v>69389</v>
      </c>
      <c r="F134" s="2">
        <f t="shared" si="16"/>
        <v>555112</v>
      </c>
    </row>
    <row r="135" spans="1:6" x14ac:dyDescent="0.2">
      <c r="A135" s="2">
        <f t="shared" si="15"/>
        <v>8.1699999999999964</v>
      </c>
      <c r="B135" s="2" t="s">
        <v>124</v>
      </c>
      <c r="C135" s="2" t="s">
        <v>2</v>
      </c>
      <c r="D135" s="2">
        <v>1</v>
      </c>
      <c r="E135" s="2">
        <f>VLOOKUP(B135,'Listado de precios'!$A$5:$C$184,3,0)</f>
        <v>160500</v>
      </c>
      <c r="F135" s="2">
        <f t="shared" si="16"/>
        <v>160500</v>
      </c>
    </row>
    <row r="136" spans="1:6" x14ac:dyDescent="0.2">
      <c r="A136" s="2">
        <f t="shared" si="15"/>
        <v>8.1799999999999962</v>
      </c>
      <c r="B136" s="2" t="s">
        <v>125</v>
      </c>
      <c r="C136" s="2" t="s">
        <v>2</v>
      </c>
      <c r="D136" s="2">
        <v>1</v>
      </c>
      <c r="E136" s="2">
        <f>VLOOKUP(B136,'Listado de precios'!$A$5:$C$184,3,0)</f>
        <v>1070000</v>
      </c>
      <c r="F136" s="2">
        <f t="shared" si="16"/>
        <v>1070000</v>
      </c>
    </row>
    <row r="137" spans="1:6" x14ac:dyDescent="0.2">
      <c r="E137" s="2" t="s">
        <v>87</v>
      </c>
      <c r="F137" s="2">
        <f>SUM(F119:F136)</f>
        <v>6602103.6754000001</v>
      </c>
    </row>
    <row r="139" spans="1:6" x14ac:dyDescent="0.2">
      <c r="A139" s="2" t="s">
        <v>10</v>
      </c>
      <c r="B139" s="2" t="s">
        <v>144</v>
      </c>
    </row>
    <row r="140" spans="1:6" x14ac:dyDescent="0.2">
      <c r="A140" s="2">
        <v>9</v>
      </c>
      <c r="B140" s="2" t="s">
        <v>15</v>
      </c>
    </row>
    <row r="141" spans="1:6" x14ac:dyDescent="0.2">
      <c r="A141" s="2">
        <f t="shared" ref="A141:A150" si="17">A140+0.01</f>
        <v>9.01</v>
      </c>
      <c r="B141" s="2" t="s">
        <v>84</v>
      </c>
      <c r="C141" s="2" t="s">
        <v>1</v>
      </c>
      <c r="D141" s="2">
        <v>186.5</v>
      </c>
      <c r="E141" s="2">
        <f>VLOOKUP(B141,'Listado de precios'!$A$5:$C$184,3,0)</f>
        <v>16830</v>
      </c>
      <c r="F141" s="2">
        <f t="shared" ref="F141:F150" si="18">D141*E141</f>
        <v>3138795</v>
      </c>
    </row>
    <row r="142" spans="1:6" x14ac:dyDescent="0.2">
      <c r="A142" s="2">
        <f t="shared" si="17"/>
        <v>9.02</v>
      </c>
      <c r="B142" s="2" t="s">
        <v>83</v>
      </c>
      <c r="C142" s="2" t="s">
        <v>1</v>
      </c>
      <c r="D142" s="2">
        <v>148</v>
      </c>
      <c r="E142" s="2">
        <f>VLOOKUP(B142,'Listado de precios'!$A$5:$C$184,3,0)</f>
        <v>10820</v>
      </c>
      <c r="F142" s="2">
        <f t="shared" si="18"/>
        <v>1601360</v>
      </c>
    </row>
    <row r="143" spans="1:6" x14ac:dyDescent="0.2">
      <c r="A143" s="2">
        <f t="shared" si="17"/>
        <v>9.0299999999999994</v>
      </c>
      <c r="B143" s="2" t="s">
        <v>133</v>
      </c>
      <c r="C143" s="2" t="s">
        <v>1</v>
      </c>
      <c r="D143" s="2">
        <f>D141</f>
        <v>186.5</v>
      </c>
      <c r="E143" s="2">
        <f>VLOOKUP(B143,'Listado de precios'!$A$5:$C$184,3,0)</f>
        <v>6500</v>
      </c>
      <c r="F143" s="2">
        <f t="shared" si="18"/>
        <v>1212250</v>
      </c>
    </row>
    <row r="144" spans="1:6" x14ac:dyDescent="0.2">
      <c r="A144" s="2">
        <f t="shared" si="17"/>
        <v>9.0399999999999991</v>
      </c>
      <c r="B144" s="2" t="s">
        <v>171</v>
      </c>
      <c r="C144" s="2" t="s">
        <v>1</v>
      </c>
      <c r="D144" s="2">
        <f>D142</f>
        <v>148</v>
      </c>
      <c r="E144" s="2">
        <f>VLOOKUP(B144,'Listado de precios'!$A$5:$C$184,3,0)</f>
        <v>2889</v>
      </c>
      <c r="F144" s="2">
        <f t="shared" si="18"/>
        <v>427572</v>
      </c>
    </row>
    <row r="145" spans="1:6" x14ac:dyDescent="0.2">
      <c r="A145" s="2">
        <f t="shared" si="17"/>
        <v>9.0499999999999989</v>
      </c>
      <c r="B145" s="2" t="s">
        <v>184</v>
      </c>
      <c r="C145" s="2" t="s">
        <v>2</v>
      </c>
      <c r="D145" s="2">
        <v>8</v>
      </c>
      <c r="E145" s="2">
        <f>VLOOKUP(B145,'Listado de precios'!$A$5:$C$184,3,0)</f>
        <v>378210</v>
      </c>
      <c r="F145" s="2">
        <f t="shared" si="18"/>
        <v>3025680</v>
      </c>
    </row>
    <row r="146" spans="1:6" x14ac:dyDescent="0.2">
      <c r="A146" s="2">
        <f t="shared" si="17"/>
        <v>9.0599999999999987</v>
      </c>
      <c r="B146" s="2" t="s">
        <v>183</v>
      </c>
      <c r="C146" s="2" t="s">
        <v>2</v>
      </c>
      <c r="D146" s="2">
        <f>D145</f>
        <v>8</v>
      </c>
      <c r="E146" s="2">
        <f>VLOOKUP(B146,'Listado de precios'!$A$5:$C$184,3,0)</f>
        <v>32000</v>
      </c>
      <c r="F146" s="2">
        <f t="shared" si="18"/>
        <v>256000</v>
      </c>
    </row>
    <row r="147" spans="1:6" x14ac:dyDescent="0.2">
      <c r="A147" s="2">
        <f t="shared" si="17"/>
        <v>9.0699999999999985</v>
      </c>
      <c r="B147" s="2" t="s">
        <v>35</v>
      </c>
      <c r="C147" s="2" t="s">
        <v>2</v>
      </c>
      <c r="D147" s="2">
        <v>4</v>
      </c>
      <c r="E147" s="2">
        <f>VLOOKUP(B147,'Listado de precios'!$A$5:$C$184,3,0)</f>
        <v>378210</v>
      </c>
      <c r="F147" s="2">
        <f t="shared" si="18"/>
        <v>1512840</v>
      </c>
    </row>
    <row r="148" spans="1:6" x14ac:dyDescent="0.2">
      <c r="A148" s="2">
        <f t="shared" si="17"/>
        <v>9.0799999999999983</v>
      </c>
      <c r="B148" s="2" t="s">
        <v>58</v>
      </c>
      <c r="C148" s="2" t="s">
        <v>2</v>
      </c>
      <c r="D148" s="2">
        <f>D147</f>
        <v>4</v>
      </c>
      <c r="E148" s="2">
        <f>VLOOKUP(B148,'Listado de precios'!$A$5:$C$184,3,0)</f>
        <v>40881</v>
      </c>
      <c r="F148" s="2">
        <f t="shared" si="18"/>
        <v>163524</v>
      </c>
    </row>
    <row r="149" spans="1:6" x14ac:dyDescent="0.2">
      <c r="A149" s="2">
        <f t="shared" si="17"/>
        <v>9.0899999999999981</v>
      </c>
      <c r="B149" s="2" t="s">
        <v>37</v>
      </c>
      <c r="C149" s="2" t="s">
        <v>38</v>
      </c>
      <c r="D149" s="2">
        <f>0.00339*30</f>
        <v>0.1017</v>
      </c>
      <c r="E149" s="2">
        <f>VLOOKUP(B149,'Listado de precios'!$A$5:$C$184,3,0)</f>
        <v>56900</v>
      </c>
      <c r="F149" s="2">
        <f t="shared" si="18"/>
        <v>5786.73</v>
      </c>
    </row>
    <row r="150" spans="1:6" x14ac:dyDescent="0.2">
      <c r="A150" s="2">
        <f t="shared" si="17"/>
        <v>9.0999999999999979</v>
      </c>
      <c r="B150" s="2" t="s">
        <v>53</v>
      </c>
      <c r="C150" s="2" t="s">
        <v>2</v>
      </c>
      <c r="D150" s="2">
        <f>0.01*30</f>
        <v>0.3</v>
      </c>
      <c r="E150" s="2">
        <f>VLOOKUP(B150,'Listado de precios'!$A$5:$C$184,3,0)</f>
        <v>27900</v>
      </c>
      <c r="F150" s="2">
        <f t="shared" si="18"/>
        <v>8370</v>
      </c>
    </row>
    <row r="151" spans="1:6" x14ac:dyDescent="0.2">
      <c r="E151" s="2" t="s">
        <v>87</v>
      </c>
      <c r="F151" s="2">
        <f>SUM(F141:F150)</f>
        <v>11352177.73</v>
      </c>
    </row>
    <row r="153" spans="1:6" x14ac:dyDescent="0.2">
      <c r="A153" s="2" t="s">
        <v>10</v>
      </c>
      <c r="B153" s="2" t="s">
        <v>228</v>
      </c>
    </row>
    <row r="154" spans="1:6" x14ac:dyDescent="0.2">
      <c r="A154" s="2">
        <v>10</v>
      </c>
      <c r="B154" s="2" t="s">
        <v>15</v>
      </c>
    </row>
    <row r="155" spans="1:6" x14ac:dyDescent="0.2">
      <c r="A155" s="2">
        <f t="shared" ref="A155:A181" si="19">A154+0.01</f>
        <v>10.01</v>
      </c>
      <c r="B155" s="2" t="s">
        <v>79</v>
      </c>
      <c r="C155" s="2" t="s">
        <v>1</v>
      </c>
      <c r="D155" s="2">
        <v>12</v>
      </c>
      <c r="E155" s="2">
        <f>VLOOKUP(B155,'Listado de precios'!$A$5:$C$184,3,0)</f>
        <v>4659</v>
      </c>
      <c r="F155" s="2">
        <f t="shared" ref="F155:F181" si="20">D155*E155</f>
        <v>55908</v>
      </c>
    </row>
    <row r="156" spans="1:6" x14ac:dyDescent="0.2">
      <c r="A156" s="2">
        <f t="shared" si="19"/>
        <v>10.02</v>
      </c>
      <c r="B156" s="2" t="s">
        <v>129</v>
      </c>
      <c r="C156" s="2" t="s">
        <v>2</v>
      </c>
      <c r="D156" s="2">
        <f>D155</f>
        <v>12</v>
      </c>
      <c r="E156" s="2">
        <f>VLOOKUP(B156,'Listado de precios'!$A$5:$C$184,3,0)</f>
        <v>2167</v>
      </c>
      <c r="F156" s="2">
        <f t="shared" si="20"/>
        <v>26004</v>
      </c>
    </row>
    <row r="157" spans="1:6" x14ac:dyDescent="0.2">
      <c r="A157" s="2">
        <f t="shared" si="19"/>
        <v>10.029999999999999</v>
      </c>
      <c r="B157" s="2" t="s">
        <v>52</v>
      </c>
      <c r="C157" s="2" t="s">
        <v>2</v>
      </c>
      <c r="D157" s="2">
        <v>12</v>
      </c>
      <c r="E157" s="2">
        <f>VLOOKUP(B157,'Listado de precios'!$A$5:$C$184,3,0)</f>
        <v>165</v>
      </c>
      <c r="F157" s="2">
        <f t="shared" si="20"/>
        <v>1980</v>
      </c>
    </row>
    <row r="158" spans="1:6" x14ac:dyDescent="0.2">
      <c r="A158" s="2">
        <f t="shared" si="19"/>
        <v>10.039999999999999</v>
      </c>
      <c r="B158" s="2" t="s">
        <v>0</v>
      </c>
      <c r="C158" s="2" t="s">
        <v>1</v>
      </c>
      <c r="D158" s="2">
        <v>8.5</v>
      </c>
      <c r="E158" s="2">
        <f>VLOOKUP(B158,'Listado de precios'!$A$5:$C$184,3,0)</f>
        <v>600</v>
      </c>
      <c r="F158" s="2">
        <f t="shared" si="20"/>
        <v>5100</v>
      </c>
    </row>
    <row r="159" spans="1:6" x14ac:dyDescent="0.2">
      <c r="A159" s="2">
        <f t="shared" si="19"/>
        <v>10.049999999999999</v>
      </c>
      <c r="B159" s="2" t="s">
        <v>150</v>
      </c>
      <c r="C159" s="2" t="s">
        <v>1</v>
      </c>
      <c r="D159" s="2">
        <v>15</v>
      </c>
      <c r="E159" s="2">
        <f>VLOOKUP(B159,'Listado de precios'!$A$5:$C$184,3,0)</f>
        <v>880</v>
      </c>
      <c r="F159" s="2">
        <f t="shared" si="20"/>
        <v>13200</v>
      </c>
    </row>
    <row r="160" spans="1:6" x14ac:dyDescent="0.2">
      <c r="A160" s="2">
        <f t="shared" si="19"/>
        <v>10.059999999999999</v>
      </c>
      <c r="B160" s="2" t="s">
        <v>131</v>
      </c>
      <c r="C160" s="2" t="s">
        <v>1</v>
      </c>
      <c r="D160" s="2">
        <f>D159</f>
        <v>15</v>
      </c>
      <c r="E160" s="2">
        <f>VLOOKUP(B160,'Listado de precios'!$A$5:$C$184,3,0)</f>
        <v>2167</v>
      </c>
      <c r="F160" s="2">
        <f t="shared" si="20"/>
        <v>32505</v>
      </c>
    </row>
    <row r="161" spans="1:6" x14ac:dyDescent="0.2">
      <c r="A161" s="2">
        <f t="shared" si="19"/>
        <v>10.069999999999999</v>
      </c>
      <c r="B161" s="2" t="s">
        <v>32</v>
      </c>
      <c r="C161" s="2" t="s">
        <v>2</v>
      </c>
      <c r="D161" s="2">
        <v>1</v>
      </c>
      <c r="E161" s="2">
        <f>VLOOKUP(B161,'Listado de precios'!$A$5:$C$184,3,0)</f>
        <v>31887.542999999998</v>
      </c>
      <c r="F161" s="2">
        <f t="shared" si="20"/>
        <v>31887.542999999998</v>
      </c>
    </row>
    <row r="162" spans="1:6" x14ac:dyDescent="0.2">
      <c r="A162" s="2">
        <f t="shared" si="19"/>
        <v>10.079999999999998</v>
      </c>
      <c r="B162" s="2" t="s">
        <v>61</v>
      </c>
      <c r="C162" s="2" t="s">
        <v>2</v>
      </c>
      <c r="D162" s="2">
        <v>1</v>
      </c>
      <c r="E162" s="2">
        <f>VLOOKUP(B162,'Listado de precios'!$A$5:$C$184,3,0)</f>
        <v>19260</v>
      </c>
      <c r="F162" s="2">
        <f t="shared" si="20"/>
        <v>19260</v>
      </c>
    </row>
    <row r="163" spans="1:6" x14ac:dyDescent="0.2">
      <c r="A163" s="2">
        <f t="shared" si="19"/>
        <v>10.089999999999998</v>
      </c>
      <c r="B163" s="2" t="s">
        <v>24</v>
      </c>
      <c r="C163" s="2" t="s">
        <v>1</v>
      </c>
      <c r="D163" s="2">
        <v>43</v>
      </c>
      <c r="E163" s="2">
        <f>VLOOKUP(B163,'Listado de precios'!$A$5:$C$184,3,0)</f>
        <v>1800</v>
      </c>
      <c r="F163" s="2">
        <f t="shared" si="20"/>
        <v>77400</v>
      </c>
    </row>
    <row r="164" spans="1:6" x14ac:dyDescent="0.2">
      <c r="A164" s="2">
        <f t="shared" si="19"/>
        <v>10.099999999999998</v>
      </c>
      <c r="B164" s="2" t="s">
        <v>166</v>
      </c>
      <c r="C164" s="2" t="s">
        <v>2</v>
      </c>
      <c r="D164" s="2">
        <f>D163</f>
        <v>43</v>
      </c>
      <c r="E164" s="2">
        <f>VLOOKUP(B164,'Listado de precios'!$A$5:$C$184,3,0)</f>
        <v>800</v>
      </c>
      <c r="F164" s="2">
        <f t="shared" si="20"/>
        <v>34400</v>
      </c>
    </row>
    <row r="165" spans="1:6" x14ac:dyDescent="0.2">
      <c r="A165" s="2">
        <f t="shared" si="19"/>
        <v>10.109999999999998</v>
      </c>
      <c r="B165" s="2" t="s">
        <v>70</v>
      </c>
      <c r="C165" s="2" t="s">
        <v>2</v>
      </c>
      <c r="D165" s="2">
        <v>1</v>
      </c>
      <c r="E165" s="2">
        <f>VLOOKUP(B165,'Listado de precios'!$A$5:$C$184,3,0)</f>
        <v>9200</v>
      </c>
      <c r="F165" s="2">
        <f t="shared" si="20"/>
        <v>9200</v>
      </c>
    </row>
    <row r="166" spans="1:6" x14ac:dyDescent="0.2">
      <c r="A166" s="2">
        <f t="shared" si="19"/>
        <v>10.119999999999997</v>
      </c>
      <c r="B166" s="2" t="s">
        <v>86</v>
      </c>
      <c r="C166" s="2" t="s">
        <v>1</v>
      </c>
      <c r="D166" s="2">
        <v>34</v>
      </c>
      <c r="E166" s="2">
        <f>VLOOKUP(B166,'Listado de precios'!$A$5:$C$184,3,0)</f>
        <v>1076.0159999999998</v>
      </c>
      <c r="F166" s="2">
        <f t="shared" si="20"/>
        <v>36584.543999999994</v>
      </c>
    </row>
    <row r="167" spans="1:6" x14ac:dyDescent="0.2">
      <c r="A167" s="2">
        <f t="shared" si="19"/>
        <v>10.129999999999997</v>
      </c>
      <c r="B167" s="2" t="s">
        <v>85</v>
      </c>
      <c r="C167" s="2" t="s">
        <v>2</v>
      </c>
      <c r="D167" s="2">
        <v>1</v>
      </c>
      <c r="E167" s="2">
        <f>VLOOKUP(B167,'Listado de precios'!$A$5:$C$184,3,0)</f>
        <v>2316.6666666666665</v>
      </c>
      <c r="F167" s="2">
        <f t="shared" si="20"/>
        <v>2316.6666666666665</v>
      </c>
    </row>
    <row r="168" spans="1:6" x14ac:dyDescent="0.2">
      <c r="A168" s="2">
        <f t="shared" si="19"/>
        <v>10.139999999999997</v>
      </c>
      <c r="B168" s="2" t="s">
        <v>41</v>
      </c>
      <c r="C168" s="2" t="s">
        <v>2</v>
      </c>
      <c r="D168" s="2">
        <v>2</v>
      </c>
      <c r="E168" s="2">
        <f>VLOOKUP(B168,'Listado de precios'!$A$5:$C$184,3,0)</f>
        <v>1100</v>
      </c>
      <c r="F168" s="2">
        <f t="shared" si="20"/>
        <v>2200</v>
      </c>
    </row>
    <row r="169" spans="1:6" x14ac:dyDescent="0.2">
      <c r="A169" s="2">
        <f t="shared" si="19"/>
        <v>10.149999999999997</v>
      </c>
      <c r="B169" s="2" t="s">
        <v>69</v>
      </c>
      <c r="C169" s="2" t="s">
        <v>2</v>
      </c>
      <c r="D169" s="2">
        <v>1</v>
      </c>
      <c r="E169" s="2">
        <f>VLOOKUP(B169,'Listado de precios'!$A$5:$C$184,3,0)</f>
        <v>4400</v>
      </c>
      <c r="F169" s="2">
        <f t="shared" si="20"/>
        <v>4400</v>
      </c>
    </row>
    <row r="170" spans="1:6" x14ac:dyDescent="0.2">
      <c r="A170" s="2">
        <f t="shared" si="19"/>
        <v>10.159999999999997</v>
      </c>
      <c r="B170" s="2" t="s">
        <v>62</v>
      </c>
      <c r="C170" s="2" t="s">
        <v>2</v>
      </c>
      <c r="D170" s="2">
        <f>D169</f>
        <v>1</v>
      </c>
      <c r="E170" s="2">
        <f>VLOOKUP(B170,'Listado de precios'!$A$5:$C$184,3,0)</f>
        <v>12840</v>
      </c>
      <c r="F170" s="2">
        <f t="shared" si="20"/>
        <v>12840</v>
      </c>
    </row>
    <row r="171" spans="1:6" x14ac:dyDescent="0.2">
      <c r="A171" s="2">
        <f t="shared" si="19"/>
        <v>10.169999999999996</v>
      </c>
      <c r="B171" s="2" t="s">
        <v>27</v>
      </c>
      <c r="C171" s="2" t="s">
        <v>1</v>
      </c>
      <c r="D171" s="2">
        <v>4</v>
      </c>
      <c r="E171" s="2">
        <f>VLOOKUP(B171,'Listado de precios'!$A$5:$C$184,3,0)</f>
        <v>1076.0159999999998</v>
      </c>
      <c r="F171" s="2">
        <f t="shared" si="20"/>
        <v>4304.0639999999994</v>
      </c>
    </row>
    <row r="172" spans="1:6" x14ac:dyDescent="0.2">
      <c r="A172" s="2">
        <f t="shared" si="19"/>
        <v>10.179999999999996</v>
      </c>
      <c r="B172" s="2" t="s">
        <v>71</v>
      </c>
      <c r="C172" s="2" t="s">
        <v>2</v>
      </c>
      <c r="D172" s="2">
        <v>1</v>
      </c>
      <c r="E172" s="2">
        <f>VLOOKUP(B172,'Listado de precios'!$A$5:$C$184,3,0)</f>
        <v>15000</v>
      </c>
      <c r="F172" s="2">
        <f t="shared" si="20"/>
        <v>15000</v>
      </c>
    </row>
    <row r="173" spans="1:6" x14ac:dyDescent="0.2">
      <c r="A173" s="2">
        <f t="shared" si="19"/>
        <v>10.189999999999996</v>
      </c>
      <c r="B173" s="2" t="s">
        <v>64</v>
      </c>
      <c r="C173" s="2" t="s">
        <v>2</v>
      </c>
      <c r="D173" s="2">
        <f>D172</f>
        <v>1</v>
      </c>
      <c r="E173" s="2">
        <f>VLOOKUP(B173,'Listado de precios'!$A$5:$C$184,3,0)</f>
        <v>12840</v>
      </c>
      <c r="F173" s="2">
        <f t="shared" si="20"/>
        <v>12840</v>
      </c>
    </row>
    <row r="174" spans="1:6" x14ac:dyDescent="0.2">
      <c r="A174" s="2">
        <f t="shared" si="19"/>
        <v>10.199999999999996</v>
      </c>
      <c r="B174" s="2" t="s">
        <v>28</v>
      </c>
      <c r="C174" s="2" t="s">
        <v>1</v>
      </c>
      <c r="D174" s="2">
        <v>8</v>
      </c>
      <c r="E174" s="2">
        <f>VLOOKUP(B174,'Listado de precios'!$A$5:$C$184,3,0)</f>
        <v>938.71194000000003</v>
      </c>
      <c r="F174" s="2">
        <f t="shared" si="20"/>
        <v>7509.6955200000002</v>
      </c>
    </row>
    <row r="175" spans="1:6" x14ac:dyDescent="0.2">
      <c r="A175" s="2">
        <f t="shared" si="19"/>
        <v>10.209999999999996</v>
      </c>
      <c r="B175" s="2" t="s">
        <v>42</v>
      </c>
      <c r="C175" s="2" t="s">
        <v>2</v>
      </c>
      <c r="D175" s="2">
        <v>2</v>
      </c>
      <c r="E175" s="2">
        <f>VLOOKUP(B175,'Listado de precios'!$A$5:$C$184,3,0)</f>
        <v>895.71749999999997</v>
      </c>
      <c r="F175" s="2">
        <f t="shared" si="20"/>
        <v>1791.4349999999999</v>
      </c>
    </row>
    <row r="176" spans="1:6" x14ac:dyDescent="0.2">
      <c r="A176" s="2">
        <f t="shared" si="19"/>
        <v>10.219999999999995</v>
      </c>
      <c r="B176" s="2" t="s">
        <v>177</v>
      </c>
      <c r="C176" s="2" t="s">
        <v>2</v>
      </c>
      <c r="D176" s="2">
        <v>5</v>
      </c>
      <c r="E176" s="2">
        <f>VLOOKUP(B176,'Listado de precios'!$A$5:$C$184,3,0)</f>
        <v>1550</v>
      </c>
      <c r="F176" s="2">
        <f t="shared" si="20"/>
        <v>7750</v>
      </c>
    </row>
    <row r="177" spans="1:6" x14ac:dyDescent="0.2">
      <c r="A177" s="2">
        <f t="shared" si="19"/>
        <v>10.229999999999995</v>
      </c>
      <c r="B177" s="2" t="s">
        <v>74</v>
      </c>
      <c r="C177" s="2" t="s">
        <v>75</v>
      </c>
      <c r="D177" s="2">
        <v>3</v>
      </c>
      <c r="E177" s="2">
        <f>VLOOKUP(B177,'Listado de precios'!$A$5:$C$184,3,0)</f>
        <v>4200</v>
      </c>
      <c r="F177" s="2">
        <f t="shared" si="20"/>
        <v>12600</v>
      </c>
    </row>
    <row r="178" spans="1:6" x14ac:dyDescent="0.2">
      <c r="A178" s="2">
        <f t="shared" si="19"/>
        <v>10.239999999999995</v>
      </c>
      <c r="B178" s="2" t="s">
        <v>37</v>
      </c>
      <c r="C178" s="2" t="s">
        <v>38</v>
      </c>
      <c r="D178" s="2">
        <v>0.01</v>
      </c>
      <c r="E178" s="2">
        <f>VLOOKUP(B178,'Listado de precios'!$A$5:$C$184,3,0)</f>
        <v>56900</v>
      </c>
      <c r="F178" s="2">
        <f t="shared" si="20"/>
        <v>569</v>
      </c>
    </row>
    <row r="179" spans="1:6" x14ac:dyDescent="0.2">
      <c r="A179" s="2">
        <f t="shared" si="19"/>
        <v>10.249999999999995</v>
      </c>
      <c r="B179" s="2" t="s">
        <v>53</v>
      </c>
      <c r="C179" s="2" t="s">
        <v>2</v>
      </c>
      <c r="D179" s="2">
        <v>0.01</v>
      </c>
      <c r="E179" s="2">
        <f>VLOOKUP(B179,'Listado de precios'!$A$5:$C$184,3,0)</f>
        <v>27900</v>
      </c>
      <c r="F179" s="2">
        <f t="shared" si="20"/>
        <v>279</v>
      </c>
    </row>
    <row r="180" spans="1:6" x14ac:dyDescent="0.2">
      <c r="A180" s="2">
        <f t="shared" si="19"/>
        <v>10.259999999999994</v>
      </c>
      <c r="B180" s="2" t="s">
        <v>146</v>
      </c>
      <c r="C180" s="2" t="s">
        <v>2</v>
      </c>
      <c r="D180" s="2">
        <v>1</v>
      </c>
      <c r="E180" s="2">
        <f>VLOOKUP(B180,'Listado de precios'!$A$5:$C$184,3,0)</f>
        <v>10000</v>
      </c>
      <c r="F180" s="2">
        <f t="shared" si="20"/>
        <v>10000</v>
      </c>
    </row>
    <row r="181" spans="1:6" x14ac:dyDescent="0.2">
      <c r="A181" s="2">
        <f t="shared" si="19"/>
        <v>10.269999999999994</v>
      </c>
      <c r="B181" s="2" t="s">
        <v>147</v>
      </c>
      <c r="C181" s="2" t="s">
        <v>2</v>
      </c>
      <c r="D181" s="2">
        <v>1</v>
      </c>
      <c r="E181" s="2">
        <f>VLOOKUP(B181,'Listado de precios'!$A$5:$C$184,3,0)</f>
        <v>6000</v>
      </c>
      <c r="F181" s="2">
        <f t="shared" si="20"/>
        <v>6000</v>
      </c>
    </row>
    <row r="182" spans="1:6" x14ac:dyDescent="0.2">
      <c r="E182" s="2" t="s">
        <v>87</v>
      </c>
      <c r="F182" s="2">
        <f>SUM(F155:F181)</f>
        <v>443828.9481866667</v>
      </c>
    </row>
    <row r="184" spans="1:6" x14ac:dyDescent="0.2">
      <c r="A184" s="2" t="s">
        <v>10</v>
      </c>
      <c r="B184" s="2" t="s">
        <v>116</v>
      </c>
    </row>
    <row r="185" spans="1:6" x14ac:dyDescent="0.2">
      <c r="A185" s="2">
        <v>11</v>
      </c>
      <c r="B185" s="2" t="s">
        <v>15</v>
      </c>
    </row>
    <row r="186" spans="1:6" x14ac:dyDescent="0.2">
      <c r="A186" s="2">
        <f t="shared" ref="A186:A192" si="21">A185+0.01</f>
        <v>11.01</v>
      </c>
      <c r="B186" s="2" t="s">
        <v>151</v>
      </c>
      <c r="C186" s="2" t="s">
        <v>1</v>
      </c>
      <c r="D186" s="2">
        <v>6</v>
      </c>
      <c r="E186" s="2">
        <f>VLOOKUP(B186,'Listado de precios'!$A$5:$C$184,3,0)</f>
        <v>1260</v>
      </c>
      <c r="F186" s="2">
        <f t="shared" ref="F186:F195" si="22">D186*E186</f>
        <v>7560</v>
      </c>
    </row>
    <row r="187" spans="1:6" x14ac:dyDescent="0.2">
      <c r="A187" s="2">
        <f t="shared" si="21"/>
        <v>11.02</v>
      </c>
      <c r="B187" s="2" t="s">
        <v>157</v>
      </c>
      <c r="C187" s="2" t="s">
        <v>1</v>
      </c>
      <c r="D187" s="2">
        <f>D186</f>
        <v>6</v>
      </c>
      <c r="E187" s="2">
        <f>VLOOKUP(B187,'Listado de precios'!$A$5:$C$184,3,0)</f>
        <v>2167</v>
      </c>
      <c r="F187" s="2">
        <f t="shared" si="22"/>
        <v>13002</v>
      </c>
    </row>
    <row r="188" spans="1:6" x14ac:dyDescent="0.2">
      <c r="A188" s="2">
        <f t="shared" si="21"/>
        <v>11.03</v>
      </c>
      <c r="B188" s="2" t="s">
        <v>150</v>
      </c>
      <c r="C188" s="2" t="s">
        <v>1</v>
      </c>
      <c r="D188" s="2">
        <v>2</v>
      </c>
      <c r="E188" s="2">
        <f>VLOOKUP(B188,'Listado de precios'!$A$5:$C$184,3,0)</f>
        <v>880</v>
      </c>
      <c r="F188" s="2">
        <f t="shared" si="22"/>
        <v>1760</v>
      </c>
    </row>
    <row r="189" spans="1:6" x14ac:dyDescent="0.2">
      <c r="A189" s="2">
        <f t="shared" si="21"/>
        <v>11.04</v>
      </c>
      <c r="B189" s="2" t="s">
        <v>131</v>
      </c>
      <c r="C189" s="2" t="s">
        <v>1</v>
      </c>
      <c r="D189" s="2">
        <f>D188</f>
        <v>2</v>
      </c>
      <c r="E189" s="2">
        <f>VLOOKUP(B189,'Listado de precios'!$A$5:$C$184,3,0)</f>
        <v>2167</v>
      </c>
      <c r="F189" s="2">
        <f t="shared" si="22"/>
        <v>4334</v>
      </c>
    </row>
    <row r="190" spans="1:6" x14ac:dyDescent="0.2">
      <c r="A190" s="2">
        <f t="shared" si="21"/>
        <v>11.049999999999999</v>
      </c>
      <c r="B190" s="2" t="s">
        <v>32</v>
      </c>
      <c r="C190" s="2" t="s">
        <v>2</v>
      </c>
      <c r="D190" s="2">
        <v>1</v>
      </c>
      <c r="E190" s="2">
        <f>VLOOKUP(B190,'Listado de precios'!$A$5:$C$184,3,0)</f>
        <v>31887.542999999998</v>
      </c>
      <c r="F190" s="2">
        <f t="shared" si="22"/>
        <v>31887.542999999998</v>
      </c>
    </row>
    <row r="191" spans="1:6" x14ac:dyDescent="0.2">
      <c r="A191" s="2">
        <f t="shared" si="21"/>
        <v>11.059999999999999</v>
      </c>
      <c r="B191" s="2" t="s">
        <v>61</v>
      </c>
      <c r="C191" s="2" t="s">
        <v>2</v>
      </c>
      <c r="D191" s="2">
        <v>1</v>
      </c>
      <c r="E191" s="2">
        <f>VLOOKUP(B191,'Listado de precios'!$A$5:$C$184,3,0)</f>
        <v>19260</v>
      </c>
      <c r="F191" s="2">
        <f t="shared" si="22"/>
        <v>19260</v>
      </c>
    </row>
    <row r="192" spans="1:6" x14ac:dyDescent="0.2">
      <c r="A192" s="2">
        <f t="shared" si="21"/>
        <v>11.069999999999999</v>
      </c>
      <c r="B192" s="2" t="s">
        <v>177</v>
      </c>
      <c r="C192" s="2" t="s">
        <v>2</v>
      </c>
      <c r="D192" s="2">
        <v>3</v>
      </c>
      <c r="E192" s="2">
        <f>VLOOKUP(B192,'Listado de precios'!$A$5:$C$184,3,0)</f>
        <v>1550</v>
      </c>
      <c r="F192" s="2">
        <f t="shared" si="22"/>
        <v>4650</v>
      </c>
    </row>
    <row r="193" spans="1:6" x14ac:dyDescent="0.2">
      <c r="A193" s="2">
        <f>A191+0.01</f>
        <v>11.069999999999999</v>
      </c>
      <c r="B193" s="2" t="s">
        <v>74</v>
      </c>
      <c r="C193" s="2" t="s">
        <v>75</v>
      </c>
      <c r="D193" s="2">
        <v>3</v>
      </c>
      <c r="E193" s="2">
        <f>VLOOKUP(B193,'Listado de precios'!$A$5:$C$184,3,0)</f>
        <v>4200</v>
      </c>
      <c r="F193" s="2">
        <f t="shared" si="22"/>
        <v>12600</v>
      </c>
    </row>
    <row r="194" spans="1:6" x14ac:dyDescent="0.2">
      <c r="A194" s="2">
        <f>A192+0.01</f>
        <v>11.079999999999998</v>
      </c>
      <c r="B194" s="2" t="s">
        <v>37</v>
      </c>
      <c r="C194" s="2" t="s">
        <v>38</v>
      </c>
      <c r="D194" s="2">
        <v>0.01</v>
      </c>
      <c r="E194" s="2">
        <f>VLOOKUP(B194,'Listado de precios'!$A$5:$C$184,3,0)</f>
        <v>56900</v>
      </c>
      <c r="F194" s="2">
        <f t="shared" si="22"/>
        <v>569</v>
      </c>
    </row>
    <row r="195" spans="1:6" x14ac:dyDescent="0.2">
      <c r="A195" s="2">
        <f>A194+0.01</f>
        <v>11.089999999999998</v>
      </c>
      <c r="B195" s="2" t="s">
        <v>53</v>
      </c>
      <c r="C195" s="2" t="s">
        <v>2</v>
      </c>
      <c r="D195" s="2">
        <v>0.01</v>
      </c>
      <c r="E195" s="2">
        <f>VLOOKUP(B195,'Listado de precios'!$A$5:$C$184,3,0)</f>
        <v>27900</v>
      </c>
      <c r="F195" s="2">
        <f t="shared" si="22"/>
        <v>279</v>
      </c>
    </row>
    <row r="196" spans="1:6" x14ac:dyDescent="0.2">
      <c r="E196" s="2" t="s">
        <v>87</v>
      </c>
      <c r="F196" s="2">
        <f>SUM(F186:F195)</f>
        <v>95901.543000000005</v>
      </c>
    </row>
  </sheetData>
  <conditionalFormatting sqref="A1:XFD1048576">
    <cfRule type="notContainsBlanks" dxfId="7" priority="1">
      <formula>LEN(TRIM(A1))&gt;0</formula>
    </cfRule>
    <cfRule type="containsBlanks" dxfId="6" priority="2">
      <formula>LEN(TRIM(A1))=0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33"/>
  <sheetViews>
    <sheetView zoomScale="85" zoomScaleNormal="85" workbookViewId="0">
      <selection sqref="A1:B3"/>
    </sheetView>
  </sheetViews>
  <sheetFormatPr baseColWidth="10" defaultColWidth="11.42578125" defaultRowHeight="12.75" x14ac:dyDescent="0.2"/>
  <cols>
    <col min="1" max="1" width="11.28515625" style="2" bestFit="1" customWidth="1"/>
    <col min="2" max="2" width="102" style="2" customWidth="1"/>
    <col min="3" max="3" width="9.140625" style="2" customWidth="1"/>
    <col min="4" max="4" width="11.85546875" style="2" customWidth="1"/>
    <col min="5" max="5" width="18" style="2" customWidth="1"/>
    <col min="6" max="6" width="14.85546875" style="2" customWidth="1"/>
    <col min="7" max="16384" width="11.42578125" style="2"/>
  </cols>
  <sheetData>
    <row r="4" spans="1:6" x14ac:dyDescent="0.2">
      <c r="A4" s="2" t="s">
        <v>3</v>
      </c>
      <c r="B4" s="2" t="s">
        <v>4</v>
      </c>
      <c r="C4" s="2" t="s">
        <v>5</v>
      </c>
      <c r="D4" s="2" t="s">
        <v>6</v>
      </c>
      <c r="E4" s="2" t="s">
        <v>8</v>
      </c>
      <c r="F4" s="2" t="s">
        <v>9</v>
      </c>
    </row>
    <row r="5" spans="1:6" x14ac:dyDescent="0.2">
      <c r="A5" s="2" t="s">
        <v>10</v>
      </c>
      <c r="B5" s="2" t="s">
        <v>111</v>
      </c>
    </row>
    <row r="6" spans="1:6" x14ac:dyDescent="0.2">
      <c r="A6" s="2">
        <v>1</v>
      </c>
      <c r="B6" s="2" t="s">
        <v>15</v>
      </c>
    </row>
    <row r="7" spans="1:6" x14ac:dyDescent="0.2">
      <c r="A7" s="2">
        <f t="shared" ref="A7:A16" si="0">A6+0.01</f>
        <v>1.01</v>
      </c>
      <c r="B7" s="2" t="s">
        <v>37</v>
      </c>
      <c r="C7" s="2" t="s">
        <v>38</v>
      </c>
      <c r="D7" s="2">
        <v>3.3900000000000002E-3</v>
      </c>
      <c r="E7" s="2">
        <f>VLOOKUP(B7,'Listado de precios'!$A$5:$C$184,3,0)</f>
        <v>56900</v>
      </c>
      <c r="F7" s="2">
        <f t="shared" ref="F7:F16" si="1">E7*D7</f>
        <v>192.89100000000002</v>
      </c>
    </row>
    <row r="8" spans="1:6" x14ac:dyDescent="0.2">
      <c r="A8" s="2">
        <f t="shared" si="0"/>
        <v>1.02</v>
      </c>
      <c r="B8" s="2" t="s">
        <v>53</v>
      </c>
      <c r="C8" s="2" t="s">
        <v>2</v>
      </c>
      <c r="D8" s="2">
        <v>0.01</v>
      </c>
      <c r="E8" s="2">
        <f>VLOOKUP(B8,'Listado de precios'!$A$5:$C$184,3,0)</f>
        <v>27900</v>
      </c>
      <c r="F8" s="2">
        <f t="shared" si="1"/>
        <v>279</v>
      </c>
    </row>
    <row r="9" spans="1:6" x14ac:dyDescent="0.2">
      <c r="A9" s="2">
        <f t="shared" si="0"/>
        <v>1.03</v>
      </c>
      <c r="B9" s="2" t="s">
        <v>150</v>
      </c>
      <c r="C9" s="2" t="s">
        <v>1</v>
      </c>
      <c r="D9" s="2">
        <v>9.5</v>
      </c>
      <c r="E9" s="2">
        <f>VLOOKUP(B9,'Listado de precios'!$A$5:$C$184,3,0)</f>
        <v>880</v>
      </c>
      <c r="F9" s="2">
        <f t="shared" si="1"/>
        <v>8360</v>
      </c>
    </row>
    <row r="10" spans="1:6" x14ac:dyDescent="0.2">
      <c r="A10" s="2">
        <f t="shared" si="0"/>
        <v>1.04</v>
      </c>
      <c r="B10" s="2" t="s">
        <v>131</v>
      </c>
      <c r="C10" s="2" t="s">
        <v>1</v>
      </c>
      <c r="D10" s="2">
        <f>D9</f>
        <v>9.5</v>
      </c>
      <c r="E10" s="2">
        <f>VLOOKUP(B10,'Listado de precios'!$A$5:$C$184,3,0)</f>
        <v>2167</v>
      </c>
      <c r="F10" s="2">
        <f t="shared" si="1"/>
        <v>20586.5</v>
      </c>
    </row>
    <row r="11" spans="1:6" x14ac:dyDescent="0.2">
      <c r="A11" s="2">
        <f t="shared" si="0"/>
        <v>1.05</v>
      </c>
      <c r="B11" s="2" t="s">
        <v>69</v>
      </c>
      <c r="C11" s="2" t="s">
        <v>2</v>
      </c>
      <c r="D11" s="2">
        <v>1</v>
      </c>
      <c r="E11" s="2">
        <f>VLOOKUP(B11,'Listado de precios'!$A$5:$C$184,3,0)</f>
        <v>4400</v>
      </c>
      <c r="F11" s="2">
        <f t="shared" si="1"/>
        <v>4400</v>
      </c>
    </row>
    <row r="12" spans="1:6" x14ac:dyDescent="0.2">
      <c r="A12" s="2">
        <f t="shared" si="0"/>
        <v>1.06</v>
      </c>
      <c r="B12" s="2" t="s">
        <v>177</v>
      </c>
      <c r="C12" s="2" t="s">
        <v>2</v>
      </c>
      <c r="D12" s="2">
        <v>1</v>
      </c>
      <c r="E12" s="2">
        <f>VLOOKUP(B12,'Listado de precios'!$A$5:$C$184,3,0)</f>
        <v>1550</v>
      </c>
      <c r="F12" s="2">
        <f t="shared" si="1"/>
        <v>1550</v>
      </c>
    </row>
    <row r="13" spans="1:6" x14ac:dyDescent="0.2">
      <c r="A13" s="2">
        <f t="shared" si="0"/>
        <v>1.07</v>
      </c>
      <c r="B13" s="2" t="s">
        <v>41</v>
      </c>
      <c r="C13" s="2" t="s">
        <v>2</v>
      </c>
      <c r="D13" s="2">
        <v>1</v>
      </c>
      <c r="E13" s="2">
        <f>VLOOKUP(B13,'Listado de precios'!$A$5:$C$184,3,0)</f>
        <v>1100</v>
      </c>
      <c r="F13" s="2">
        <f t="shared" si="1"/>
        <v>1100</v>
      </c>
    </row>
    <row r="14" spans="1:6" x14ac:dyDescent="0.2">
      <c r="A14" s="2">
        <f t="shared" si="0"/>
        <v>1.08</v>
      </c>
      <c r="B14" s="2" t="s">
        <v>22</v>
      </c>
      <c r="C14" s="2" t="s">
        <v>1</v>
      </c>
      <c r="D14" s="2">
        <v>9.5</v>
      </c>
      <c r="E14" s="2">
        <f>VLOOKUP(B14,'Listado de precios'!$A$5:$C$184,3,0)</f>
        <v>1076.0159999999998</v>
      </c>
      <c r="F14" s="2">
        <f t="shared" si="1"/>
        <v>10222.151999999998</v>
      </c>
    </row>
    <row r="15" spans="1:6" x14ac:dyDescent="0.2">
      <c r="A15" s="2">
        <f t="shared" si="0"/>
        <v>1.0900000000000001</v>
      </c>
      <c r="B15" s="2" t="s">
        <v>62</v>
      </c>
      <c r="C15" s="2" t="s">
        <v>2</v>
      </c>
      <c r="D15" s="2">
        <v>1</v>
      </c>
      <c r="E15" s="2">
        <f>VLOOKUP(B15,'Listado de precios'!$A$5:$C$184,3,0)</f>
        <v>12840</v>
      </c>
      <c r="F15" s="2">
        <f t="shared" si="1"/>
        <v>12840</v>
      </c>
    </row>
    <row r="16" spans="1:6" x14ac:dyDescent="0.2">
      <c r="A16" s="2">
        <f t="shared" si="0"/>
        <v>1.1000000000000001</v>
      </c>
      <c r="B16" s="2" t="s">
        <v>146</v>
      </c>
      <c r="C16" s="2" t="s">
        <v>2</v>
      </c>
      <c r="D16" s="2">
        <v>1</v>
      </c>
      <c r="E16" s="2">
        <f>VLOOKUP(B16,'Listado de precios'!$A$5:$C$184,3,0)</f>
        <v>10000</v>
      </c>
      <c r="F16" s="2">
        <f t="shared" si="1"/>
        <v>10000</v>
      </c>
    </row>
    <row r="17" spans="1:6" x14ac:dyDescent="0.2">
      <c r="E17" s="2" t="s">
        <v>87</v>
      </c>
      <c r="F17" s="2">
        <f>SUM(F7:F16)</f>
        <v>69530.543000000005</v>
      </c>
    </row>
    <row r="19" spans="1:6" x14ac:dyDescent="0.2">
      <c r="A19" s="2" t="s">
        <v>10</v>
      </c>
      <c r="B19" s="2" t="s">
        <v>115</v>
      </c>
    </row>
    <row r="20" spans="1:6" x14ac:dyDescent="0.2">
      <c r="A20" s="2">
        <v>2</v>
      </c>
      <c r="B20" s="2" t="s">
        <v>15</v>
      </c>
    </row>
    <row r="21" spans="1:6" x14ac:dyDescent="0.2">
      <c r="A21" s="2">
        <f t="shared" ref="A21:A30" si="2">A20+0.01</f>
        <v>2.0099999999999998</v>
      </c>
      <c r="B21" s="2" t="s">
        <v>37</v>
      </c>
      <c r="C21" s="2" t="s">
        <v>38</v>
      </c>
      <c r="D21" s="2">
        <v>3.3900000000000002E-3</v>
      </c>
      <c r="E21" s="2">
        <f>VLOOKUP(B21,'Listado de precios'!$A$5:$C$184,3,0)</f>
        <v>56900</v>
      </c>
      <c r="F21" s="2">
        <f t="shared" ref="F21:F29" si="3">D21*E21</f>
        <v>192.89100000000002</v>
      </c>
    </row>
    <row r="22" spans="1:6" x14ac:dyDescent="0.2">
      <c r="A22" s="2">
        <f t="shared" si="2"/>
        <v>2.0199999999999996</v>
      </c>
      <c r="B22" s="2" t="s">
        <v>53</v>
      </c>
      <c r="C22" s="2" t="s">
        <v>2</v>
      </c>
      <c r="D22" s="2">
        <v>0.01</v>
      </c>
      <c r="E22" s="2">
        <f>VLOOKUP(B22,'Listado de precios'!$A$5:$C$184,3,0)</f>
        <v>27900</v>
      </c>
      <c r="F22" s="2">
        <f t="shared" si="3"/>
        <v>279</v>
      </c>
    </row>
    <row r="23" spans="1:6" x14ac:dyDescent="0.2">
      <c r="A23" s="2">
        <f t="shared" si="2"/>
        <v>2.0299999999999994</v>
      </c>
      <c r="B23" s="2" t="s">
        <v>150</v>
      </c>
      <c r="C23" s="2" t="s">
        <v>1</v>
      </c>
      <c r="D23" s="2">
        <v>9.5</v>
      </c>
      <c r="E23" s="2">
        <f>VLOOKUP(B23,'Listado de precios'!$A$5:$C$184,3,0)</f>
        <v>880</v>
      </c>
      <c r="F23" s="2">
        <f t="shared" si="3"/>
        <v>8360</v>
      </c>
    </row>
    <row r="24" spans="1:6" x14ac:dyDescent="0.2">
      <c r="A24" s="2">
        <f t="shared" si="2"/>
        <v>2.0399999999999991</v>
      </c>
      <c r="B24" s="2" t="s">
        <v>131</v>
      </c>
      <c r="C24" s="2" t="s">
        <v>1</v>
      </c>
      <c r="D24" s="2">
        <f>D23</f>
        <v>9.5</v>
      </c>
      <c r="E24" s="2">
        <f>VLOOKUP(B24,'Listado de precios'!$A$5:$C$184,3,0)</f>
        <v>2167</v>
      </c>
      <c r="F24" s="2">
        <f t="shared" si="3"/>
        <v>20586.5</v>
      </c>
    </row>
    <row r="25" spans="1:6" x14ac:dyDescent="0.2">
      <c r="A25" s="2">
        <f t="shared" si="2"/>
        <v>2.0499999999999989</v>
      </c>
      <c r="B25" s="2" t="s">
        <v>71</v>
      </c>
      <c r="C25" s="2" t="s">
        <v>2</v>
      </c>
      <c r="D25" s="2">
        <v>1</v>
      </c>
      <c r="E25" s="2">
        <f>VLOOKUP(B25,'Listado de precios'!$A$5:$C$184,3,0)</f>
        <v>15000</v>
      </c>
      <c r="F25" s="2">
        <f t="shared" si="3"/>
        <v>15000</v>
      </c>
    </row>
    <row r="26" spans="1:6" x14ac:dyDescent="0.2">
      <c r="A26" s="2">
        <f t="shared" si="2"/>
        <v>2.0599999999999987</v>
      </c>
      <c r="B26" s="2" t="s">
        <v>177</v>
      </c>
      <c r="C26" s="2" t="s">
        <v>2</v>
      </c>
      <c r="D26" s="2">
        <v>1</v>
      </c>
      <c r="E26" s="2">
        <f>VLOOKUP(B26,'Listado de precios'!$A$5:$C$184,3,0)</f>
        <v>1550</v>
      </c>
      <c r="F26" s="2">
        <f t="shared" si="3"/>
        <v>1550</v>
      </c>
    </row>
    <row r="27" spans="1:6" x14ac:dyDescent="0.2">
      <c r="A27" s="2">
        <f t="shared" si="2"/>
        <v>2.0699999999999985</v>
      </c>
      <c r="B27" s="2" t="s">
        <v>28</v>
      </c>
      <c r="C27" s="2" t="s">
        <v>1</v>
      </c>
      <c r="D27" s="2">
        <v>19</v>
      </c>
      <c r="E27" s="2">
        <f>VLOOKUP(B27,'Listado de precios'!$A$5:$C$184,3,0)</f>
        <v>938.71194000000003</v>
      </c>
      <c r="F27" s="2">
        <f t="shared" si="3"/>
        <v>17835.526860000002</v>
      </c>
    </row>
    <row r="28" spans="1:6" x14ac:dyDescent="0.2">
      <c r="A28" s="2">
        <f t="shared" si="2"/>
        <v>2.0799999999999983</v>
      </c>
      <c r="B28" s="2" t="s">
        <v>42</v>
      </c>
      <c r="C28" s="2" t="s">
        <v>2</v>
      </c>
      <c r="D28" s="2">
        <v>2</v>
      </c>
      <c r="E28" s="2">
        <f>VLOOKUP(B28,'Listado de precios'!$A$5:$C$184,3,0)</f>
        <v>895.71749999999997</v>
      </c>
      <c r="F28" s="2">
        <f t="shared" si="3"/>
        <v>1791.4349999999999</v>
      </c>
    </row>
    <row r="29" spans="1:6" x14ac:dyDescent="0.2">
      <c r="A29" s="2">
        <f t="shared" si="2"/>
        <v>2.0899999999999981</v>
      </c>
      <c r="B29" s="2" t="s">
        <v>64</v>
      </c>
      <c r="C29" s="2" t="s">
        <v>2</v>
      </c>
      <c r="D29" s="2">
        <v>1</v>
      </c>
      <c r="E29" s="2">
        <f>VLOOKUP(B29,'Listado de precios'!$A$5:$C$184,3,0)</f>
        <v>12840</v>
      </c>
      <c r="F29" s="2">
        <f t="shared" si="3"/>
        <v>12840</v>
      </c>
    </row>
    <row r="30" spans="1:6" x14ac:dyDescent="0.2">
      <c r="A30" s="2">
        <f t="shared" si="2"/>
        <v>2.0999999999999979</v>
      </c>
      <c r="B30" s="2" t="s">
        <v>147</v>
      </c>
      <c r="C30" s="2" t="s">
        <v>2</v>
      </c>
      <c r="D30" s="2">
        <v>1</v>
      </c>
      <c r="E30" s="2">
        <f>VLOOKUP(B30,'Listado de precios'!$A$5:$C$184,3,0)</f>
        <v>6000</v>
      </c>
      <c r="F30" s="2">
        <f>E30*D30</f>
        <v>6000</v>
      </c>
    </row>
    <row r="31" spans="1:6" x14ac:dyDescent="0.2">
      <c r="E31" s="2" t="s">
        <v>87</v>
      </c>
      <c r="F31" s="2">
        <f>SUM(F21:F30)</f>
        <v>84435.352859999999</v>
      </c>
    </row>
    <row r="33" spans="1:6" x14ac:dyDescent="0.2">
      <c r="A33" s="2" t="s">
        <v>10</v>
      </c>
      <c r="B33" s="2" t="s">
        <v>117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 t="shared" ref="A35:A41" si="4"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 t="shared" ref="F35:F41" si="5">D35*E35</f>
        <v>192.89100000000002</v>
      </c>
    </row>
    <row r="36" spans="1:6" x14ac:dyDescent="0.2">
      <c r="A36" s="2">
        <f t="shared" si="4"/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5"/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9.5</v>
      </c>
      <c r="E37" s="2">
        <f>VLOOKUP(B37,'Listado de precios'!$A$5:$C$184,3,0)</f>
        <v>880</v>
      </c>
      <c r="F37" s="2">
        <f t="shared" si="5"/>
        <v>8360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v>9.5</v>
      </c>
      <c r="E38" s="2">
        <f>VLOOKUP(B38,'Listado de precios'!$A$5:$C$184,3,0)</f>
        <v>2167</v>
      </c>
      <c r="F38" s="2">
        <f t="shared" si="5"/>
        <v>20586.5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177</v>
      </c>
      <c r="C40" s="2" t="s">
        <v>2</v>
      </c>
      <c r="D40" s="2">
        <v>1</v>
      </c>
      <c r="E40" s="2">
        <f>VLOOKUP(B40,'Listado de precios'!$A$5:$C$184,3,0)</f>
        <v>1550</v>
      </c>
      <c r="F40" s="2">
        <f t="shared" si="5"/>
        <v>1550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44798.391000000003</v>
      </c>
    </row>
    <row r="45" spans="1:6" x14ac:dyDescent="0.2">
      <c r="A45" s="2" t="s">
        <v>10</v>
      </c>
      <c r="B45" s="2" t="s">
        <v>211</v>
      </c>
    </row>
    <row r="46" spans="1:6" x14ac:dyDescent="0.2">
      <c r="A46" s="2">
        <v>4</v>
      </c>
      <c r="B46" s="2" t="s">
        <v>15</v>
      </c>
    </row>
    <row r="47" spans="1:6" x14ac:dyDescent="0.2">
      <c r="A47" s="2">
        <v>3.01</v>
      </c>
      <c r="B47" s="2" t="s">
        <v>37</v>
      </c>
      <c r="C47" s="2" t="s">
        <v>38</v>
      </c>
      <c r="D47" s="2">
        <v>3.3900000000000002E-3</v>
      </c>
      <c r="E47" s="2">
        <f>VLOOKUP(B47,'Listado de precios'!$A$5:$C$184,3,0)</f>
        <v>56900</v>
      </c>
      <c r="F47" s="2">
        <f t="shared" ref="F47:F53" si="6">D47*E47</f>
        <v>192.89100000000002</v>
      </c>
    </row>
    <row r="48" spans="1:6" x14ac:dyDescent="0.2">
      <c r="A48" s="2">
        <v>3.0199999999999996</v>
      </c>
      <c r="B48" s="2" t="s">
        <v>53</v>
      </c>
      <c r="C48" s="2" t="s">
        <v>2</v>
      </c>
      <c r="D48" s="2">
        <v>0.01</v>
      </c>
      <c r="E48" s="2">
        <f>VLOOKUP(B48,'Listado de precios'!$A$5:$C$184,3,0)</f>
        <v>27900</v>
      </c>
      <c r="F48" s="2">
        <f t="shared" si="6"/>
        <v>279</v>
      </c>
    </row>
    <row r="49" spans="1:6" x14ac:dyDescent="0.2">
      <c r="A49" s="2">
        <v>3.0299999999999994</v>
      </c>
      <c r="B49" s="2" t="s">
        <v>150</v>
      </c>
      <c r="C49" s="2" t="s">
        <v>1</v>
      </c>
      <c r="D49" s="2">
        <v>2</v>
      </c>
      <c r="E49" s="2">
        <f>VLOOKUP(B49,'Listado de precios'!$A$5:$C$184,3,0)</f>
        <v>880</v>
      </c>
      <c r="F49" s="2">
        <f t="shared" si="6"/>
        <v>1760</v>
      </c>
    </row>
    <row r="50" spans="1:6" x14ac:dyDescent="0.2">
      <c r="A50" s="2">
        <v>3.0399999999999991</v>
      </c>
      <c r="B50" s="2" t="s">
        <v>131</v>
      </c>
      <c r="C50" s="2" t="s">
        <v>1</v>
      </c>
      <c r="D50" s="2">
        <f>D49</f>
        <v>2</v>
      </c>
      <c r="E50" s="2">
        <f>VLOOKUP(B50,'Listado de precios'!$A$5:$C$184,3,0)</f>
        <v>2167</v>
      </c>
      <c r="F50" s="2">
        <f t="shared" si="6"/>
        <v>4334</v>
      </c>
    </row>
    <row r="51" spans="1:6" x14ac:dyDescent="0.2">
      <c r="A51" s="2">
        <v>3.0499999999999989</v>
      </c>
      <c r="B51" s="2" t="s">
        <v>74</v>
      </c>
      <c r="C51" s="2" t="s">
        <v>75</v>
      </c>
      <c r="D51" s="2">
        <v>1</v>
      </c>
      <c r="E51" s="2">
        <f>VLOOKUP(B51,'Listado de precios'!$A$5:$C$184,3,0)</f>
        <v>4200</v>
      </c>
      <c r="F51" s="2">
        <f t="shared" si="6"/>
        <v>4200</v>
      </c>
    </row>
    <row r="52" spans="1:6" x14ac:dyDescent="0.2">
      <c r="A52" s="2">
        <v>3.0599999999999987</v>
      </c>
      <c r="B52" s="2" t="s">
        <v>177</v>
      </c>
      <c r="C52" s="2" t="s">
        <v>2</v>
      </c>
      <c r="D52" s="2">
        <v>1</v>
      </c>
      <c r="E52" s="2">
        <f>VLOOKUP(B52,'Listado de precios'!$A$5:$C$184,3,0)</f>
        <v>1550</v>
      </c>
      <c r="F52" s="2">
        <f t="shared" si="6"/>
        <v>1550</v>
      </c>
    </row>
    <row r="53" spans="1:6" x14ac:dyDescent="0.2">
      <c r="A53" s="2">
        <v>3.0699999999999985</v>
      </c>
      <c r="B53" s="2" t="s">
        <v>63</v>
      </c>
      <c r="C53" s="2" t="s">
        <v>2</v>
      </c>
      <c r="D53" s="2">
        <v>1</v>
      </c>
      <c r="E53" s="2">
        <f>VLOOKUP(B53,'Listado de precios'!$A$5:$C$184,3,0)</f>
        <v>9630</v>
      </c>
      <c r="F53" s="2">
        <f t="shared" si="6"/>
        <v>9630</v>
      </c>
    </row>
    <row r="54" spans="1:6" x14ac:dyDescent="0.2">
      <c r="E54" s="2" t="s">
        <v>87</v>
      </c>
      <c r="F54" s="2">
        <f>SUM(F47:F53)</f>
        <v>21945.891</v>
      </c>
    </row>
    <row r="56" spans="1:6" x14ac:dyDescent="0.2">
      <c r="A56" s="2" t="s">
        <v>10</v>
      </c>
      <c r="B56" s="2" t="s">
        <v>105</v>
      </c>
    </row>
    <row r="57" spans="1:6" x14ac:dyDescent="0.2">
      <c r="A57" s="2">
        <v>5</v>
      </c>
      <c r="B57" s="2" t="s">
        <v>15</v>
      </c>
    </row>
    <row r="58" spans="1:6" x14ac:dyDescent="0.2">
      <c r="A58" s="2">
        <f t="shared" ref="A58:A66" si="7">A57+0.01</f>
        <v>5.01</v>
      </c>
      <c r="B58" s="2" t="s">
        <v>32</v>
      </c>
      <c r="C58" s="2" t="s">
        <v>2</v>
      </c>
      <c r="D58" s="2">
        <v>1</v>
      </c>
      <c r="E58" s="2">
        <f>VLOOKUP(B58,'Listado de precios'!$A$5:$C$184,3,0)</f>
        <v>31887.542999999998</v>
      </c>
      <c r="F58" s="2">
        <f t="shared" ref="F58:F66" si="8">D58*E58</f>
        <v>31887.542999999998</v>
      </c>
    </row>
    <row r="59" spans="1:6" x14ac:dyDescent="0.2">
      <c r="A59" s="2">
        <f t="shared" si="7"/>
        <v>5.0199999999999996</v>
      </c>
      <c r="B59" s="2" t="s">
        <v>79</v>
      </c>
      <c r="C59" s="2" t="s">
        <v>1</v>
      </c>
      <c r="D59" s="2">
        <v>12.8</v>
      </c>
      <c r="E59" s="2">
        <f>VLOOKUP(B59,'Listado de precios'!$A$5:$C$184,3,0)</f>
        <v>4659</v>
      </c>
      <c r="F59" s="2">
        <f t="shared" si="8"/>
        <v>59635.200000000004</v>
      </c>
    </row>
    <row r="60" spans="1:6" x14ac:dyDescent="0.2">
      <c r="A60" s="2">
        <f t="shared" si="7"/>
        <v>5.0299999999999994</v>
      </c>
      <c r="B60" s="2" t="s">
        <v>129</v>
      </c>
      <c r="C60" s="2" t="s">
        <v>1</v>
      </c>
      <c r="D60" s="2">
        <f>D59</f>
        <v>12.8</v>
      </c>
      <c r="E60" s="2">
        <f>VLOOKUP(B60,'Listado de precios'!$A$5:$C$184,3,0)</f>
        <v>2167</v>
      </c>
      <c r="F60" s="2">
        <f t="shared" si="8"/>
        <v>27737.600000000002</v>
      </c>
    </row>
    <row r="61" spans="1:6" x14ac:dyDescent="0.2">
      <c r="A61" s="2">
        <f t="shared" si="7"/>
        <v>5.0399999999999991</v>
      </c>
      <c r="B61" s="2" t="s">
        <v>52</v>
      </c>
      <c r="C61" s="2" t="s">
        <v>2</v>
      </c>
      <c r="D61" s="2">
        <v>13</v>
      </c>
      <c r="E61" s="2">
        <f>VLOOKUP(B61,'Listado de precios'!$A$5:$C$184,3,0)</f>
        <v>165</v>
      </c>
      <c r="F61" s="2">
        <f t="shared" si="8"/>
        <v>2145</v>
      </c>
    </row>
    <row r="62" spans="1:6" x14ac:dyDescent="0.2">
      <c r="A62" s="2">
        <f t="shared" si="7"/>
        <v>5.0499999999999989</v>
      </c>
      <c r="B62" s="2" t="s">
        <v>0</v>
      </c>
      <c r="C62" s="2" t="s">
        <v>1</v>
      </c>
      <c r="D62" s="2">
        <f>2.6</f>
        <v>2.6</v>
      </c>
      <c r="E62" s="2">
        <f>VLOOKUP(B62,'Listado de precios'!$A$5:$C$184,3,0)</f>
        <v>600</v>
      </c>
      <c r="F62" s="2">
        <f t="shared" si="8"/>
        <v>1560</v>
      </c>
    </row>
    <row r="63" spans="1:6" x14ac:dyDescent="0.2">
      <c r="A63" s="2">
        <f t="shared" si="7"/>
        <v>5.0599999999999987</v>
      </c>
      <c r="B63" s="2" t="s">
        <v>61</v>
      </c>
      <c r="C63" s="2" t="s">
        <v>2</v>
      </c>
      <c r="D63" s="2">
        <v>1</v>
      </c>
      <c r="E63" s="2">
        <f>VLOOKUP(B63,'Listado de precios'!$A$5:$C$184,3,0)</f>
        <v>19260</v>
      </c>
      <c r="F63" s="2">
        <f t="shared" si="8"/>
        <v>19260</v>
      </c>
    </row>
    <row r="64" spans="1:6" x14ac:dyDescent="0.2">
      <c r="A64" s="2">
        <f t="shared" si="7"/>
        <v>5.0699999999999985</v>
      </c>
      <c r="B64" s="2" t="s">
        <v>46</v>
      </c>
      <c r="C64" s="2" t="s">
        <v>2</v>
      </c>
      <c r="D64" s="2">
        <v>1</v>
      </c>
      <c r="E64" s="2">
        <f>VLOOKUP(B64,'Listado de precios'!$A$5:$C$184,3,0)</f>
        <v>22464.5949</v>
      </c>
      <c r="F64" s="2">
        <f t="shared" si="8"/>
        <v>22464.5949</v>
      </c>
    </row>
    <row r="65" spans="1:6" x14ac:dyDescent="0.2">
      <c r="A65" s="2">
        <f t="shared" si="7"/>
        <v>5.0799999999999983</v>
      </c>
      <c r="B65" s="2" t="s">
        <v>41</v>
      </c>
      <c r="C65" s="2" t="s">
        <v>2</v>
      </c>
      <c r="D65" s="2">
        <v>8</v>
      </c>
      <c r="E65" s="2">
        <f>VLOOKUP(B65,'Listado de precios'!$A$5:$C$184,3,0)</f>
        <v>1100</v>
      </c>
      <c r="F65" s="2">
        <f t="shared" si="8"/>
        <v>8800</v>
      </c>
    </row>
    <row r="66" spans="1:6" x14ac:dyDescent="0.2">
      <c r="A66" s="2">
        <f t="shared" si="7"/>
        <v>5.0899999999999981</v>
      </c>
      <c r="B66" s="2" t="s">
        <v>70</v>
      </c>
      <c r="C66" s="2" t="s">
        <v>2</v>
      </c>
      <c r="D66" s="2">
        <v>1</v>
      </c>
      <c r="E66" s="2">
        <f>VLOOKUP(B66,'Listado de precios'!$A$5:$C$184,3,0)</f>
        <v>9200</v>
      </c>
      <c r="F66" s="2">
        <f t="shared" si="8"/>
        <v>9200</v>
      </c>
    </row>
    <row r="67" spans="1:6" x14ac:dyDescent="0.2">
      <c r="E67" s="2" t="s">
        <v>87</v>
      </c>
      <c r="F67" s="2">
        <f>SUM(F58:F66)</f>
        <v>182689.93789999999</v>
      </c>
    </row>
    <row r="69" spans="1:6" x14ac:dyDescent="0.2">
      <c r="A69" s="2" t="s">
        <v>10</v>
      </c>
      <c r="B69" s="2" t="s">
        <v>106</v>
      </c>
    </row>
    <row r="70" spans="1:6" x14ac:dyDescent="0.2">
      <c r="A70" s="2">
        <v>6</v>
      </c>
      <c r="B70" s="2" t="s">
        <v>15</v>
      </c>
    </row>
    <row r="71" spans="1:6" x14ac:dyDescent="0.2">
      <c r="A71" s="2">
        <f t="shared" ref="A71:A82" si="9">A70+0.01</f>
        <v>6.01</v>
      </c>
      <c r="B71" s="2" t="s">
        <v>48</v>
      </c>
      <c r="C71" s="2" t="s">
        <v>2</v>
      </c>
      <c r="D71" s="2">
        <v>1</v>
      </c>
      <c r="E71" s="2">
        <f>VLOOKUP(B71,'Listado de precios'!$A$5:$C$184,3,0)</f>
        <v>710655</v>
      </c>
      <c r="F71" s="2">
        <f t="shared" ref="F71:F80" si="10">E71*D71</f>
        <v>710655</v>
      </c>
    </row>
    <row r="72" spans="1:6" x14ac:dyDescent="0.2">
      <c r="A72" s="2">
        <f t="shared" si="9"/>
        <v>6.02</v>
      </c>
      <c r="B72" s="2" t="s">
        <v>149</v>
      </c>
      <c r="C72" s="2" t="s">
        <v>2</v>
      </c>
      <c r="D72" s="2">
        <f>D71</f>
        <v>1</v>
      </c>
      <c r="E72" s="2">
        <f>VLOOKUP(B72,'Listado de precios'!$A$5:$C$184,3,0)</f>
        <v>8560</v>
      </c>
      <c r="F72" s="2">
        <f t="shared" si="10"/>
        <v>8560</v>
      </c>
    </row>
    <row r="73" spans="1:6" x14ac:dyDescent="0.2">
      <c r="A73" s="2">
        <f t="shared" si="9"/>
        <v>6.0299999999999994</v>
      </c>
      <c r="B73" s="2" t="s">
        <v>77</v>
      </c>
      <c r="C73" s="2" t="s">
        <v>1</v>
      </c>
      <c r="D73" s="2">
        <v>16</v>
      </c>
      <c r="E73" s="2">
        <f>VLOOKUP(B73,'Listado de precios'!$A$5:$C$184,3,0)</f>
        <v>9946</v>
      </c>
      <c r="F73" s="2">
        <f t="shared" si="10"/>
        <v>159136</v>
      </c>
    </row>
    <row r="74" spans="1:6" x14ac:dyDescent="0.2">
      <c r="A74" s="2">
        <f t="shared" si="9"/>
        <v>6.0399999999999991</v>
      </c>
      <c r="B74" s="2" t="s">
        <v>127</v>
      </c>
      <c r="C74" s="2" t="s">
        <v>1</v>
      </c>
      <c r="D74" s="2">
        <f>D73</f>
        <v>16</v>
      </c>
      <c r="E74" s="2">
        <f>VLOOKUP(B74,'Listado de precios'!$A$5:$C$184,3,0)</f>
        <v>4333</v>
      </c>
      <c r="F74" s="2">
        <f t="shared" si="10"/>
        <v>69328</v>
      </c>
    </row>
    <row r="75" spans="1:6" x14ac:dyDescent="0.2">
      <c r="A75" s="2">
        <f t="shared" si="9"/>
        <v>6.0499999999999989</v>
      </c>
      <c r="B75" s="2" t="s">
        <v>50</v>
      </c>
      <c r="C75" s="2" t="s">
        <v>2</v>
      </c>
      <c r="D75" s="2">
        <f>D73</f>
        <v>16</v>
      </c>
      <c r="E75" s="2">
        <f>VLOOKUP(B75,'Listado de precios'!$A$5:$C$184,3,0)</f>
        <v>560</v>
      </c>
      <c r="F75" s="2">
        <f t="shared" si="10"/>
        <v>8960</v>
      </c>
    </row>
    <row r="76" spans="1:6" x14ac:dyDescent="0.2">
      <c r="A76" s="2">
        <f t="shared" si="9"/>
        <v>6.0599999999999987</v>
      </c>
      <c r="B76" s="2" t="s">
        <v>0</v>
      </c>
      <c r="C76" s="2" t="s">
        <v>2</v>
      </c>
      <c r="D76" s="2">
        <v>13</v>
      </c>
      <c r="E76" s="2">
        <f>VLOOKUP(B76,'Listado de precios'!$A$5:$C$184,3,0)</f>
        <v>600</v>
      </c>
      <c r="F76" s="2">
        <f t="shared" si="10"/>
        <v>7800</v>
      </c>
    </row>
    <row r="77" spans="1:6" x14ac:dyDescent="0.2">
      <c r="A77" s="2">
        <f t="shared" si="9"/>
        <v>6.0699999999999985</v>
      </c>
      <c r="B77" s="2" t="s">
        <v>30</v>
      </c>
      <c r="C77" s="2" t="s">
        <v>2</v>
      </c>
      <c r="D77" s="2">
        <v>4</v>
      </c>
      <c r="E77" s="2">
        <f>VLOOKUP(B77,'Listado de precios'!$A$5:$C$184,3,0)</f>
        <v>86580</v>
      </c>
      <c r="F77" s="2">
        <f t="shared" si="10"/>
        <v>346320</v>
      </c>
    </row>
    <row r="78" spans="1:6" x14ac:dyDescent="0.2">
      <c r="A78" s="2">
        <f t="shared" si="9"/>
        <v>6.0799999999999983</v>
      </c>
      <c r="B78" s="2" t="s">
        <v>54</v>
      </c>
      <c r="C78" s="2" t="s">
        <v>2</v>
      </c>
      <c r="D78" s="2">
        <f>D77</f>
        <v>4</v>
      </c>
      <c r="E78" s="2">
        <f>VLOOKUP(B78,'Listado de precios'!$A$5:$C$184,3,0)</f>
        <v>8560</v>
      </c>
      <c r="F78" s="2">
        <f t="shared" si="10"/>
        <v>34240</v>
      </c>
    </row>
    <row r="79" spans="1:6" x14ac:dyDescent="0.2">
      <c r="A79" s="2">
        <f t="shared" si="9"/>
        <v>6.0899999999999981</v>
      </c>
      <c r="B79" s="2" t="s">
        <v>22</v>
      </c>
      <c r="C79" s="2" t="s">
        <v>1</v>
      </c>
      <c r="D79" s="2">
        <v>102</v>
      </c>
      <c r="E79" s="2">
        <f>VLOOKUP(B79,'Listado de precios'!$A$5:$C$184,3,0)</f>
        <v>1076.0159999999998</v>
      </c>
      <c r="F79" s="2">
        <f t="shared" si="10"/>
        <v>109753.63199999998</v>
      </c>
    </row>
    <row r="80" spans="1:6" x14ac:dyDescent="0.2">
      <c r="A80" s="2">
        <f t="shared" si="9"/>
        <v>6.0999999999999979</v>
      </c>
      <c r="B80" s="2" t="s">
        <v>41</v>
      </c>
      <c r="C80" s="2" t="s">
        <v>205</v>
      </c>
      <c r="D80" s="2">
        <v>9</v>
      </c>
      <c r="E80" s="2">
        <f>VLOOKUP(B80,'Listado de precios'!$A$5:$C$184,3,0)</f>
        <v>1100</v>
      </c>
      <c r="F80" s="2">
        <f t="shared" si="10"/>
        <v>9900</v>
      </c>
    </row>
    <row r="81" spans="1:6" x14ac:dyDescent="0.2">
      <c r="A81" s="2">
        <f t="shared" si="9"/>
        <v>6.1099999999999977</v>
      </c>
      <c r="B81" s="2" t="s">
        <v>68</v>
      </c>
      <c r="C81" s="2" t="s">
        <v>2</v>
      </c>
      <c r="D81" s="2">
        <v>1</v>
      </c>
      <c r="E81" s="2">
        <f>VLOOKUP(B81,'Listado de precios'!$A$5:$C$184,3,0)</f>
        <v>18000</v>
      </c>
      <c r="F81" s="2">
        <f>D81*E81</f>
        <v>18000</v>
      </c>
    </row>
    <row r="82" spans="1:6" x14ac:dyDescent="0.2">
      <c r="A82" s="2">
        <f t="shared" si="9"/>
        <v>6.1199999999999974</v>
      </c>
      <c r="B82" s="2" t="s">
        <v>24</v>
      </c>
      <c r="C82" s="2" t="s">
        <v>1</v>
      </c>
      <c r="D82" s="2">
        <v>51</v>
      </c>
      <c r="E82" s="2">
        <f>VLOOKUP(B82,'Listado de precios'!$A$5:$C$184,3,0)</f>
        <v>1800</v>
      </c>
      <c r="F82" s="2">
        <f>D82*E82</f>
        <v>91800</v>
      </c>
    </row>
    <row r="83" spans="1:6" x14ac:dyDescent="0.2">
      <c r="E83" s="2" t="s">
        <v>87</v>
      </c>
      <c r="F83" s="2">
        <f>SUM(F71:F82)</f>
        <v>1574452.632</v>
      </c>
    </row>
    <row r="85" spans="1:6" x14ac:dyDescent="0.2">
      <c r="A85" s="2" t="s">
        <v>10</v>
      </c>
      <c r="B85" s="2" t="s">
        <v>107</v>
      </c>
    </row>
    <row r="86" spans="1:6" x14ac:dyDescent="0.2">
      <c r="A86" s="2">
        <v>7</v>
      </c>
      <c r="B86" s="2" t="s">
        <v>15</v>
      </c>
    </row>
    <row r="87" spans="1:6" x14ac:dyDescent="0.2">
      <c r="A87" s="2">
        <f t="shared" ref="A87:A101" si="11">A86+0.01</f>
        <v>7.01</v>
      </c>
      <c r="B87" s="2" t="s">
        <v>49</v>
      </c>
      <c r="C87" s="2" t="s">
        <v>2</v>
      </c>
      <c r="D87" s="2">
        <v>3</v>
      </c>
      <c r="E87" s="2">
        <f>VLOOKUP(B87,'Listado de precios'!$A$5:$C$184,3,0)</f>
        <v>147889</v>
      </c>
      <c r="F87" s="2">
        <f t="shared" ref="F87:F101" si="12">D87*E87</f>
        <v>443667</v>
      </c>
    </row>
    <row r="88" spans="1:6" x14ac:dyDescent="0.2">
      <c r="A88" s="2">
        <f t="shared" si="11"/>
        <v>7.02</v>
      </c>
      <c r="B88" s="2" t="s">
        <v>59</v>
      </c>
      <c r="C88" s="2" t="s">
        <v>2</v>
      </c>
      <c r="D88" s="2">
        <f>D87</f>
        <v>3</v>
      </c>
      <c r="E88" s="2">
        <f>VLOOKUP(B88,'Listado de precios'!$A$5:$C$184,3,0)</f>
        <v>8560</v>
      </c>
      <c r="F88" s="2">
        <f t="shared" si="12"/>
        <v>25680</v>
      </c>
    </row>
    <row r="89" spans="1:6" x14ac:dyDescent="0.2">
      <c r="A89" s="2">
        <f t="shared" si="11"/>
        <v>7.0299999999999994</v>
      </c>
      <c r="B89" s="2" t="s">
        <v>158</v>
      </c>
      <c r="C89" s="2" t="s">
        <v>2</v>
      </c>
      <c r="D89" s="2">
        <f>D87</f>
        <v>3</v>
      </c>
      <c r="E89" s="2">
        <f>VLOOKUP(B89,'Listado de precios'!$A$5:$C$184,3,0)</f>
        <v>760000</v>
      </c>
      <c r="F89" s="2">
        <f t="shared" si="12"/>
        <v>2280000</v>
      </c>
    </row>
    <row r="90" spans="1:6" x14ac:dyDescent="0.2">
      <c r="A90" s="2">
        <f t="shared" si="11"/>
        <v>7.0399999999999991</v>
      </c>
      <c r="B90" s="2" t="s">
        <v>78</v>
      </c>
      <c r="C90" s="2" t="s">
        <v>1</v>
      </c>
      <c r="D90" s="2">
        <v>245</v>
      </c>
      <c r="E90" s="2">
        <f>VLOOKUP(B90,'Listado de precios'!$A$5:$C$184,3,0)</f>
        <v>14675</v>
      </c>
      <c r="F90" s="2">
        <f t="shared" si="12"/>
        <v>3595375</v>
      </c>
    </row>
    <row r="91" spans="1:6" x14ac:dyDescent="0.2">
      <c r="A91" s="2">
        <f t="shared" si="11"/>
        <v>7.0499999999999989</v>
      </c>
      <c r="B91" s="2" t="s">
        <v>51</v>
      </c>
      <c r="C91" s="2" t="s">
        <v>2</v>
      </c>
      <c r="D91" s="2">
        <f>D90</f>
        <v>245</v>
      </c>
      <c r="E91" s="2">
        <f>VLOOKUP(B91,'Listado de precios'!$A$5:$C$184,3,0)</f>
        <v>910</v>
      </c>
      <c r="F91" s="2">
        <f t="shared" si="12"/>
        <v>222950</v>
      </c>
    </row>
    <row r="92" spans="1:6" x14ac:dyDescent="0.2">
      <c r="A92" s="2">
        <f t="shared" si="11"/>
        <v>7.0599999999999987</v>
      </c>
      <c r="B92" s="2" t="s">
        <v>128</v>
      </c>
      <c r="C92" s="2" t="s">
        <v>1</v>
      </c>
      <c r="D92" s="2">
        <f>D90</f>
        <v>245</v>
      </c>
      <c r="E92" s="2">
        <f>VLOOKUP(B92,'Listado de precios'!$A$5:$C$184,3,0)</f>
        <v>6500</v>
      </c>
      <c r="F92" s="2">
        <f t="shared" si="12"/>
        <v>1592500</v>
      </c>
    </row>
    <row r="93" spans="1:6" x14ac:dyDescent="0.2">
      <c r="A93" s="2">
        <f t="shared" si="11"/>
        <v>7.0699999999999985</v>
      </c>
      <c r="B93" s="2" t="s">
        <v>0</v>
      </c>
      <c r="C93" s="2" t="s">
        <v>1</v>
      </c>
      <c r="D93" s="2">
        <v>40</v>
      </c>
      <c r="E93" s="2">
        <f>VLOOKUP(B93,'Listado de precios'!$A$5:$C$184,3,0)</f>
        <v>600</v>
      </c>
      <c r="F93" s="2">
        <f t="shared" si="12"/>
        <v>24000</v>
      </c>
    </row>
    <row r="94" spans="1:6" x14ac:dyDescent="0.2">
      <c r="A94" s="2">
        <f t="shared" si="11"/>
        <v>7.0799999999999983</v>
      </c>
      <c r="B94" s="2" t="s">
        <v>27</v>
      </c>
      <c r="C94" s="2" t="s">
        <v>1</v>
      </c>
      <c r="D94" s="2">
        <v>142</v>
      </c>
      <c r="E94" s="2">
        <f>VLOOKUP(B94,'Listado de precios'!$A$5:$C$184,3,0)</f>
        <v>1076.0159999999998</v>
      </c>
      <c r="F94" s="2">
        <f t="shared" si="12"/>
        <v>152794.27199999997</v>
      </c>
    </row>
    <row r="95" spans="1:6" x14ac:dyDescent="0.2">
      <c r="A95" s="2">
        <f t="shared" si="11"/>
        <v>7.0899999999999981</v>
      </c>
      <c r="B95" s="2" t="s">
        <v>46</v>
      </c>
      <c r="C95" s="2" t="s">
        <v>2</v>
      </c>
      <c r="D95" s="2">
        <v>3</v>
      </c>
      <c r="E95" s="2">
        <f>VLOOKUP(B95,'Listado de precios'!$A$5:$C$184,3,0)</f>
        <v>22464.5949</v>
      </c>
      <c r="F95" s="2">
        <f t="shared" si="12"/>
        <v>67393.784700000004</v>
      </c>
    </row>
    <row r="96" spans="1:6" x14ac:dyDescent="0.2">
      <c r="A96" s="2">
        <f t="shared" si="11"/>
        <v>7.0999999999999979</v>
      </c>
      <c r="B96" s="2" t="s">
        <v>45</v>
      </c>
      <c r="C96" s="2" t="s">
        <v>2</v>
      </c>
      <c r="D96" s="2">
        <v>12</v>
      </c>
      <c r="E96" s="2">
        <f>VLOOKUP(B96,'Listado de precios'!$A$5:$C$184,3,0)</f>
        <v>8885.5175999999992</v>
      </c>
      <c r="F96" s="2">
        <f t="shared" si="12"/>
        <v>106626.21119999999</v>
      </c>
    </row>
    <row r="97" spans="1:6" x14ac:dyDescent="0.2">
      <c r="A97" s="2">
        <f t="shared" si="11"/>
        <v>7.1099999999999977</v>
      </c>
      <c r="B97" s="2" t="s">
        <v>44</v>
      </c>
      <c r="C97" s="2" t="s">
        <v>2</v>
      </c>
      <c r="D97" s="2">
        <v>2</v>
      </c>
      <c r="E97" s="2">
        <f>VLOOKUP(B97,'Listado de precios'!$A$5:$C$184,3,0)</f>
        <v>8455.5731999999989</v>
      </c>
      <c r="F97" s="2">
        <f t="shared" si="12"/>
        <v>16911.146399999998</v>
      </c>
    </row>
    <row r="98" spans="1:6" x14ac:dyDescent="0.2">
      <c r="A98" s="2">
        <f t="shared" si="11"/>
        <v>7.1199999999999974</v>
      </c>
      <c r="B98" s="2" t="s">
        <v>43</v>
      </c>
      <c r="C98" s="2" t="s">
        <v>2</v>
      </c>
      <c r="D98" s="2">
        <v>5</v>
      </c>
      <c r="E98" s="2">
        <f>VLOOKUP(B98,'Listado de precios'!$A$5:$C$184,3,0)</f>
        <v>7201.5686999999989</v>
      </c>
      <c r="F98" s="2">
        <f t="shared" si="12"/>
        <v>36007.843499999995</v>
      </c>
    </row>
    <row r="99" spans="1:6" x14ac:dyDescent="0.2">
      <c r="A99" s="2">
        <f t="shared" si="11"/>
        <v>7.1299999999999972</v>
      </c>
      <c r="B99" s="2" t="s">
        <v>26</v>
      </c>
      <c r="C99" s="2" t="s">
        <v>1</v>
      </c>
      <c r="D99" s="2">
        <v>111</v>
      </c>
      <c r="E99" s="2">
        <f>VLOOKUP(B99,'Listado de precios'!$A$5:$C$184,3,0)</f>
        <v>45990.6</v>
      </c>
      <c r="F99" s="2">
        <f t="shared" si="12"/>
        <v>5104956.5999999996</v>
      </c>
    </row>
    <row r="100" spans="1:6" x14ac:dyDescent="0.2">
      <c r="A100" s="2">
        <f t="shared" si="11"/>
        <v>7.139999999999997</v>
      </c>
      <c r="B100" s="2" t="s">
        <v>154</v>
      </c>
      <c r="C100" s="2" t="s">
        <v>2</v>
      </c>
      <c r="D100" s="2">
        <v>1</v>
      </c>
      <c r="E100" s="2">
        <f>VLOOKUP(B100,'Listado de precios'!$A$5:$C$184,3,0)</f>
        <v>110000</v>
      </c>
      <c r="F100" s="2">
        <f t="shared" si="12"/>
        <v>110000</v>
      </c>
    </row>
    <row r="101" spans="1:6" x14ac:dyDescent="0.2">
      <c r="A101" s="2">
        <f t="shared" si="11"/>
        <v>7.1499999999999968</v>
      </c>
      <c r="B101" s="2" t="s">
        <v>173</v>
      </c>
      <c r="C101" s="2" t="s">
        <v>60</v>
      </c>
      <c r="D101" s="2">
        <v>2</v>
      </c>
      <c r="E101" s="2">
        <f>VLOOKUP(B101,'Listado de precios'!$A$5:$C$184,3,0)</f>
        <v>960000</v>
      </c>
      <c r="F101" s="2">
        <f t="shared" si="12"/>
        <v>1920000</v>
      </c>
    </row>
    <row r="102" spans="1:6" x14ac:dyDescent="0.2">
      <c r="E102" s="2" t="s">
        <v>87</v>
      </c>
      <c r="F102" s="2">
        <f>SUM(F87:F101)</f>
        <v>15698861.857800001</v>
      </c>
    </row>
    <row r="104" spans="1:6" x14ac:dyDescent="0.2">
      <c r="A104" s="2" t="s">
        <v>10</v>
      </c>
      <c r="B104" s="2" t="s">
        <v>108</v>
      </c>
    </row>
    <row r="105" spans="1:6" x14ac:dyDescent="0.2">
      <c r="A105" s="2">
        <v>8</v>
      </c>
      <c r="B105" s="2" t="s">
        <v>15</v>
      </c>
    </row>
    <row r="106" spans="1:6" x14ac:dyDescent="0.2">
      <c r="A106" s="2">
        <f t="shared" ref="A106:A111" si="13">A105+0.01</f>
        <v>8.01</v>
      </c>
      <c r="B106" s="2" t="s">
        <v>153</v>
      </c>
      <c r="C106" s="2" t="s">
        <v>2</v>
      </c>
      <c r="D106" s="2">
        <v>1</v>
      </c>
      <c r="E106" s="2">
        <f>VLOOKUP(B106,'Listado de precios'!$A$5:$C$184,3,0)</f>
        <v>54900</v>
      </c>
      <c r="F106" s="2">
        <f t="shared" ref="F106:F111" si="14">E106*D106</f>
        <v>54900</v>
      </c>
    </row>
    <row r="107" spans="1:6" x14ac:dyDescent="0.2">
      <c r="A107" s="2">
        <f t="shared" si="13"/>
        <v>8.02</v>
      </c>
      <c r="B107" s="2" t="s">
        <v>68</v>
      </c>
      <c r="C107" s="2" t="s">
        <v>2</v>
      </c>
      <c r="D107" s="2">
        <v>15</v>
      </c>
      <c r="E107" s="2">
        <f>VLOOKUP(B107,'Listado de precios'!$A$5:$C$184,3,0)</f>
        <v>18000</v>
      </c>
      <c r="F107" s="2">
        <f t="shared" si="14"/>
        <v>270000</v>
      </c>
    </row>
    <row r="108" spans="1:6" x14ac:dyDescent="0.2">
      <c r="A108" s="2">
        <f t="shared" si="13"/>
        <v>8.0299999999999994</v>
      </c>
      <c r="B108" s="2" t="s">
        <v>123</v>
      </c>
      <c r="C108" s="2" t="s">
        <v>2</v>
      </c>
      <c r="D108" s="2">
        <v>1</v>
      </c>
      <c r="E108" s="2">
        <f>VLOOKUP(B108,'Listado de precios'!$A$5:$C$184,3,0)</f>
        <v>90000</v>
      </c>
      <c r="F108" s="2">
        <f t="shared" si="14"/>
        <v>90000</v>
      </c>
    </row>
    <row r="109" spans="1:6" x14ac:dyDescent="0.2">
      <c r="A109" s="2">
        <f t="shared" si="13"/>
        <v>8.0399999999999991</v>
      </c>
      <c r="B109" s="2" t="s">
        <v>73</v>
      </c>
      <c r="C109" s="2" t="s">
        <v>2</v>
      </c>
      <c r="D109" s="2">
        <v>12</v>
      </c>
      <c r="E109" s="2">
        <f>VLOOKUP(B109,'Listado de precios'!$A$5:$C$184,3,0)</f>
        <v>11996</v>
      </c>
      <c r="F109" s="2">
        <f t="shared" si="14"/>
        <v>143952</v>
      </c>
    </row>
    <row r="110" spans="1:6" x14ac:dyDescent="0.2">
      <c r="A110" s="2">
        <f t="shared" si="13"/>
        <v>8.0499999999999989</v>
      </c>
      <c r="B110" s="2" t="s">
        <v>20</v>
      </c>
      <c r="C110" s="2" t="s">
        <v>1</v>
      </c>
      <c r="D110" s="2">
        <v>8</v>
      </c>
      <c r="E110" s="2">
        <f>VLOOKUP(B110,'Listado de precios'!$A$5:$C$184,3,0)</f>
        <v>69389</v>
      </c>
      <c r="F110" s="2">
        <f t="shared" si="14"/>
        <v>555112</v>
      </c>
    </row>
    <row r="111" spans="1:6" x14ac:dyDescent="0.2">
      <c r="A111" s="2">
        <f t="shared" si="13"/>
        <v>8.0599999999999987</v>
      </c>
      <c r="B111" s="2" t="s">
        <v>126</v>
      </c>
      <c r="C111" s="2" t="s">
        <v>2</v>
      </c>
      <c r="D111" s="2">
        <v>1</v>
      </c>
      <c r="E111" s="2">
        <f>VLOOKUP(B111,'Listado de precios'!$A$5:$C$184,3,0)</f>
        <v>642000</v>
      </c>
      <c r="F111" s="2">
        <f t="shared" si="14"/>
        <v>642000</v>
      </c>
    </row>
    <row r="112" spans="1:6" x14ac:dyDescent="0.2">
      <c r="E112" s="2" t="s">
        <v>87</v>
      </c>
      <c r="F112" s="2">
        <f>SUM(F106:F111)</f>
        <v>1755964</v>
      </c>
    </row>
    <row r="114" spans="1:6" x14ac:dyDescent="0.2">
      <c r="A114" s="2" t="s">
        <v>10</v>
      </c>
      <c r="B114" s="2" t="s">
        <v>109</v>
      </c>
    </row>
    <row r="115" spans="1:6" x14ac:dyDescent="0.2">
      <c r="A115" s="2">
        <v>9</v>
      </c>
      <c r="B115" s="2" t="s">
        <v>15</v>
      </c>
    </row>
    <row r="116" spans="1:6" x14ac:dyDescent="0.2">
      <c r="A116" s="2">
        <f t="shared" ref="A116:A133" si="15">A115+0.01</f>
        <v>9.01</v>
      </c>
      <c r="B116" s="2" t="s">
        <v>76</v>
      </c>
      <c r="C116" s="2" t="s">
        <v>2</v>
      </c>
      <c r="D116" s="2">
        <v>1</v>
      </c>
      <c r="E116" s="2">
        <f>VLOOKUP(B116,'Listado de precios'!$A$5:$C$184,3,0)</f>
        <v>522095.81640000001</v>
      </c>
      <c r="F116" s="2">
        <f t="shared" ref="F116:F133" si="16">E116*D116</f>
        <v>522095.81640000001</v>
      </c>
    </row>
    <row r="117" spans="1:6" x14ac:dyDescent="0.2">
      <c r="A117" s="2">
        <f t="shared" si="15"/>
        <v>9.02</v>
      </c>
      <c r="B117" s="2" t="s">
        <v>17</v>
      </c>
      <c r="C117" s="2" t="s">
        <v>2</v>
      </c>
      <c r="D117" s="2">
        <v>1</v>
      </c>
      <c r="E117" s="2">
        <f>VLOOKUP(B117,'Listado de precios'!$A$5:$C$184,3,0)</f>
        <v>180000</v>
      </c>
      <c r="F117" s="2">
        <f t="shared" si="16"/>
        <v>180000</v>
      </c>
    </row>
    <row r="118" spans="1:6" x14ac:dyDescent="0.2">
      <c r="A118" s="2">
        <f t="shared" si="15"/>
        <v>9.0299999999999994</v>
      </c>
      <c r="B118" s="2" t="s">
        <v>14</v>
      </c>
      <c r="C118" s="2" t="s">
        <v>2</v>
      </c>
      <c r="D118" s="2">
        <v>1</v>
      </c>
      <c r="E118" s="2">
        <f>VLOOKUP(B118,'Listado de precios'!$A$5:$C$184,3,0)</f>
        <v>65244.062700000002</v>
      </c>
      <c r="F118" s="2">
        <f t="shared" si="16"/>
        <v>65244.062700000002</v>
      </c>
    </row>
    <row r="119" spans="1:6" x14ac:dyDescent="0.2">
      <c r="A119" s="2">
        <f t="shared" si="15"/>
        <v>9.0399999999999991</v>
      </c>
      <c r="B119" s="2" t="s">
        <v>65</v>
      </c>
      <c r="C119" s="2" t="s">
        <v>2</v>
      </c>
      <c r="D119" s="2">
        <v>2</v>
      </c>
      <c r="E119" s="2">
        <f>VLOOKUP(B119,'Listado de precios'!$A$5:$C$184,3,0)</f>
        <v>383500</v>
      </c>
      <c r="F119" s="2">
        <f t="shared" si="16"/>
        <v>767000</v>
      </c>
    </row>
    <row r="120" spans="1:6" x14ac:dyDescent="0.2">
      <c r="A120" s="2">
        <f t="shared" si="15"/>
        <v>9.0499999999999989</v>
      </c>
      <c r="B120" s="2" t="s">
        <v>72</v>
      </c>
      <c r="C120" s="2" t="s">
        <v>2</v>
      </c>
      <c r="D120" s="2">
        <v>1</v>
      </c>
      <c r="E120" s="2">
        <f>VLOOKUP(B120,'Listado de precios'!$A$5:$C$184,3,0)</f>
        <v>229984.4253</v>
      </c>
      <c r="F120" s="2">
        <f t="shared" si="16"/>
        <v>229984.4253</v>
      </c>
    </row>
    <row r="121" spans="1:6" x14ac:dyDescent="0.2">
      <c r="A121" s="2">
        <f t="shared" si="15"/>
        <v>9.0599999999999987</v>
      </c>
      <c r="B121" s="2" t="s">
        <v>67</v>
      </c>
      <c r="C121" s="2" t="s">
        <v>2</v>
      </c>
      <c r="D121" s="2">
        <v>12</v>
      </c>
      <c r="E121" s="2">
        <f>VLOOKUP(B121,'Listado de precios'!$A$5:$C$184,3,0)</f>
        <v>6055.0502999999999</v>
      </c>
      <c r="F121" s="2">
        <f t="shared" si="16"/>
        <v>72660.603600000002</v>
      </c>
    </row>
    <row r="122" spans="1:6" x14ac:dyDescent="0.2">
      <c r="A122" s="2">
        <f t="shared" si="15"/>
        <v>9.0699999999999985</v>
      </c>
      <c r="B122" s="2" t="s">
        <v>36</v>
      </c>
      <c r="C122" s="2" t="s">
        <v>2</v>
      </c>
      <c r="D122" s="2">
        <v>1</v>
      </c>
      <c r="E122" s="2">
        <f>VLOOKUP(B122,'Listado de precios'!$A$5:$C$184,3,0)</f>
        <v>2400.5229000000004</v>
      </c>
      <c r="F122" s="2">
        <f t="shared" si="16"/>
        <v>2400.5229000000004</v>
      </c>
    </row>
    <row r="123" spans="1:6" x14ac:dyDescent="0.2">
      <c r="A123" s="2">
        <f t="shared" si="15"/>
        <v>9.0799999999999983</v>
      </c>
      <c r="B123" s="2" t="s">
        <v>47</v>
      </c>
      <c r="C123" s="2" t="s">
        <v>2</v>
      </c>
      <c r="D123" s="2">
        <v>1</v>
      </c>
      <c r="E123" s="2">
        <f>VLOOKUP(B123,'Listado de precios'!$A$5:$C$184,3,0)</f>
        <v>635242.85100000002</v>
      </c>
      <c r="F123" s="2">
        <f t="shared" si="16"/>
        <v>635242.85100000002</v>
      </c>
    </row>
    <row r="124" spans="1:6" x14ac:dyDescent="0.2">
      <c r="A124" s="2">
        <f t="shared" si="15"/>
        <v>9.0899999999999981</v>
      </c>
      <c r="B124" s="2" t="s">
        <v>7</v>
      </c>
      <c r="C124" s="2" t="s">
        <v>2</v>
      </c>
      <c r="D124" s="2">
        <v>6</v>
      </c>
      <c r="E124" s="2">
        <f>VLOOKUP(B124,'Listado de precios'!$A$5:$C$184,3,0)</f>
        <v>245820.7107</v>
      </c>
      <c r="F124" s="2">
        <f t="shared" si="16"/>
        <v>1474924.2642000001</v>
      </c>
    </row>
    <row r="125" spans="1:6" x14ac:dyDescent="0.2">
      <c r="A125" s="2">
        <f t="shared" si="15"/>
        <v>9.0999999999999979</v>
      </c>
      <c r="B125" s="2" t="s">
        <v>13</v>
      </c>
      <c r="C125" s="2" t="s">
        <v>2</v>
      </c>
      <c r="D125" s="2">
        <v>1</v>
      </c>
      <c r="E125" s="2">
        <f>VLOOKUP(B125,'Listado de precios'!$A$5:$C$184,3,0)</f>
        <v>198455.16930000004</v>
      </c>
      <c r="F125" s="2">
        <f t="shared" si="16"/>
        <v>198455.16930000004</v>
      </c>
    </row>
    <row r="126" spans="1:6" x14ac:dyDescent="0.2">
      <c r="A126" s="2">
        <f t="shared" si="15"/>
        <v>9.1099999999999977</v>
      </c>
      <c r="B126" s="2" t="s">
        <v>153</v>
      </c>
      <c r="C126" s="2" t="s">
        <v>2</v>
      </c>
      <c r="D126" s="2">
        <v>1</v>
      </c>
      <c r="E126" s="2">
        <f>VLOOKUP(B126,'Listado de precios'!$A$5:$C$184,3,0)</f>
        <v>54900</v>
      </c>
      <c r="F126" s="2">
        <f t="shared" si="16"/>
        <v>54900</v>
      </c>
    </row>
    <row r="127" spans="1:6" x14ac:dyDescent="0.2">
      <c r="A127" s="2">
        <f t="shared" si="15"/>
        <v>9.1199999999999974</v>
      </c>
      <c r="B127" s="2" t="s">
        <v>66</v>
      </c>
      <c r="C127" s="2" t="s">
        <v>2</v>
      </c>
      <c r="D127" s="2">
        <v>2</v>
      </c>
      <c r="E127" s="2">
        <f>VLOOKUP(B127,'Listado de precios'!$A$5:$C$184,3,0)</f>
        <v>193474.98</v>
      </c>
      <c r="F127" s="2">
        <f t="shared" si="16"/>
        <v>386949.96</v>
      </c>
    </row>
    <row r="128" spans="1:6" x14ac:dyDescent="0.2">
      <c r="A128" s="2">
        <f t="shared" si="15"/>
        <v>9.1299999999999972</v>
      </c>
      <c r="B128" s="2" t="s">
        <v>23</v>
      </c>
      <c r="C128" s="2" t="s">
        <v>1</v>
      </c>
      <c r="D128" s="2">
        <v>10</v>
      </c>
      <c r="E128" s="2">
        <f>VLOOKUP(B128,'Listado de precios'!$A$5:$C$184,3,0)</f>
        <v>4126</v>
      </c>
      <c r="F128" s="2">
        <f t="shared" si="16"/>
        <v>41260</v>
      </c>
    </row>
    <row r="129" spans="1:6" x14ac:dyDescent="0.2">
      <c r="A129" s="2">
        <f t="shared" si="15"/>
        <v>9.139999999999997</v>
      </c>
      <c r="B129" s="2" t="s">
        <v>81</v>
      </c>
      <c r="C129" s="2" t="s">
        <v>1</v>
      </c>
      <c r="D129" s="2">
        <v>2</v>
      </c>
      <c r="E129" s="2">
        <f>VLOOKUP(B129,'Listado de precios'!$A$5:$C$184,3,0)</f>
        <v>20711</v>
      </c>
      <c r="F129" s="2">
        <f t="shared" si="16"/>
        <v>41422</v>
      </c>
    </row>
    <row r="130" spans="1:6" x14ac:dyDescent="0.2">
      <c r="A130" s="2">
        <f t="shared" si="15"/>
        <v>9.1499999999999968</v>
      </c>
      <c r="B130" s="2" t="s">
        <v>73</v>
      </c>
      <c r="C130" s="2" t="s">
        <v>2</v>
      </c>
      <c r="D130" s="2">
        <v>12</v>
      </c>
      <c r="E130" s="2">
        <f>VLOOKUP(B130,'Listado de precios'!$A$5:$C$184,3,0)</f>
        <v>11996</v>
      </c>
      <c r="F130" s="2">
        <f t="shared" si="16"/>
        <v>143952</v>
      </c>
    </row>
    <row r="131" spans="1:6" x14ac:dyDescent="0.2">
      <c r="A131" s="2">
        <f t="shared" si="15"/>
        <v>9.1599999999999966</v>
      </c>
      <c r="B131" s="2" t="s">
        <v>20</v>
      </c>
      <c r="C131" s="2" t="s">
        <v>1</v>
      </c>
      <c r="D131" s="2">
        <v>8</v>
      </c>
      <c r="E131" s="2">
        <f>VLOOKUP(B131,'Listado de precios'!$A$5:$C$184,3,0)</f>
        <v>69389</v>
      </c>
      <c r="F131" s="2">
        <f t="shared" si="16"/>
        <v>555112</v>
      </c>
    </row>
    <row r="132" spans="1:6" x14ac:dyDescent="0.2">
      <c r="A132" s="2">
        <f t="shared" si="15"/>
        <v>9.1699999999999964</v>
      </c>
      <c r="B132" s="2" t="s">
        <v>124</v>
      </c>
      <c r="C132" s="2" t="s">
        <v>2</v>
      </c>
      <c r="D132" s="2">
        <v>1</v>
      </c>
      <c r="E132" s="2">
        <f>VLOOKUP(B132,'Listado de precios'!$A$5:$C$184,3,0)</f>
        <v>160500</v>
      </c>
      <c r="F132" s="2">
        <f t="shared" si="16"/>
        <v>160500</v>
      </c>
    </row>
    <row r="133" spans="1:6" x14ac:dyDescent="0.2">
      <c r="A133" s="2">
        <f t="shared" si="15"/>
        <v>9.1799999999999962</v>
      </c>
      <c r="B133" s="2" t="s">
        <v>125</v>
      </c>
      <c r="C133" s="2" t="s">
        <v>2</v>
      </c>
      <c r="D133" s="2">
        <v>1</v>
      </c>
      <c r="E133" s="2">
        <f>VLOOKUP(B133,'Listado de precios'!$A$5:$C$184,3,0)</f>
        <v>1070000</v>
      </c>
      <c r="F133" s="2">
        <f t="shared" si="16"/>
        <v>1070000</v>
      </c>
    </row>
    <row r="134" spans="1:6" x14ac:dyDescent="0.2">
      <c r="E134" s="2" t="s">
        <v>87</v>
      </c>
      <c r="F134" s="2">
        <f>SUM(F116:F133)</f>
        <v>6602103.6754000001</v>
      </c>
    </row>
    <row r="136" spans="1:6" x14ac:dyDescent="0.2">
      <c r="A136" s="2" t="s">
        <v>10</v>
      </c>
      <c r="B136" s="2" t="s">
        <v>144</v>
      </c>
    </row>
    <row r="137" spans="1:6" x14ac:dyDescent="0.2">
      <c r="A137" s="2">
        <v>10</v>
      </c>
      <c r="B137" s="2" t="s">
        <v>15</v>
      </c>
    </row>
    <row r="138" spans="1:6" x14ac:dyDescent="0.2">
      <c r="A138" s="2">
        <f t="shared" ref="A138:A148" si="17">A137+0.01</f>
        <v>10.01</v>
      </c>
      <c r="B138" s="2" t="s">
        <v>84</v>
      </c>
      <c r="C138" s="2" t="s">
        <v>1</v>
      </c>
      <c r="D138" s="2">
        <v>29</v>
      </c>
      <c r="E138" s="2">
        <f>VLOOKUP(B138,'Listado de precios'!$A$5:$C$184,3,0)</f>
        <v>16830</v>
      </c>
      <c r="F138" s="2">
        <f t="shared" ref="F138:F148" si="18">D138*E138</f>
        <v>488070</v>
      </c>
    </row>
    <row r="139" spans="1:6" x14ac:dyDescent="0.2">
      <c r="A139" s="2">
        <f t="shared" si="17"/>
        <v>10.02</v>
      </c>
      <c r="B139" s="2" t="s">
        <v>80</v>
      </c>
      <c r="C139" s="2" t="s">
        <v>1</v>
      </c>
      <c r="D139" s="2">
        <v>219</v>
      </c>
      <c r="E139" s="2">
        <f>VLOOKUP(B139,'Listado de precios'!$A$5:$C$184,3,0)</f>
        <v>30146</v>
      </c>
      <c r="F139" s="2">
        <f t="shared" si="18"/>
        <v>6601974</v>
      </c>
    </row>
    <row r="140" spans="1:6" x14ac:dyDescent="0.2">
      <c r="A140" s="2">
        <f t="shared" si="17"/>
        <v>10.029999999999999</v>
      </c>
      <c r="B140" s="2" t="s">
        <v>133</v>
      </c>
      <c r="C140" s="2" t="s">
        <v>2</v>
      </c>
      <c r="D140" s="2">
        <f>D138</f>
        <v>29</v>
      </c>
      <c r="E140" s="2">
        <f>VLOOKUP(B140,'Listado de precios'!$A$5:$C$184,3,0)</f>
        <v>6500</v>
      </c>
      <c r="F140" s="2">
        <f t="shared" si="18"/>
        <v>188500</v>
      </c>
    </row>
    <row r="141" spans="1:6" x14ac:dyDescent="0.2">
      <c r="A141" s="2">
        <f t="shared" si="17"/>
        <v>10.039999999999999</v>
      </c>
      <c r="B141" s="2" t="s">
        <v>159</v>
      </c>
      <c r="C141" s="2" t="s">
        <v>2</v>
      </c>
      <c r="D141" s="2">
        <f>D139</f>
        <v>219</v>
      </c>
      <c r="E141" s="2">
        <f>VLOOKUP(B141,'Listado de precios'!$A$5:$C$184,3,0)</f>
        <v>6500</v>
      </c>
      <c r="F141" s="2">
        <f t="shared" si="18"/>
        <v>1423500</v>
      </c>
    </row>
    <row r="142" spans="1:6" x14ac:dyDescent="0.2">
      <c r="A142" s="2">
        <f t="shared" si="17"/>
        <v>10.049999999999999</v>
      </c>
      <c r="B142" s="2" t="s">
        <v>174</v>
      </c>
      <c r="C142" s="2" t="s">
        <v>2</v>
      </c>
      <c r="D142" s="2">
        <f>D139</f>
        <v>219</v>
      </c>
      <c r="E142" s="2">
        <f>VLOOKUP(B142,'Listado de precios'!$A$5:$C$184,3,0)</f>
        <v>2757</v>
      </c>
      <c r="F142" s="2">
        <f t="shared" si="18"/>
        <v>603783</v>
      </c>
    </row>
    <row r="143" spans="1:6" x14ac:dyDescent="0.2">
      <c r="A143" s="2">
        <f t="shared" si="17"/>
        <v>10.059999999999999</v>
      </c>
      <c r="B143" s="2" t="s">
        <v>31</v>
      </c>
      <c r="C143" s="2" t="s">
        <v>2</v>
      </c>
      <c r="D143" s="2">
        <v>8</v>
      </c>
      <c r="E143" s="2">
        <f>VLOOKUP(B143,'Listado de precios'!$A$5:$C$184,3,0)</f>
        <v>172388.77000000002</v>
      </c>
      <c r="F143" s="2">
        <f t="shared" si="18"/>
        <v>1379110.1600000001</v>
      </c>
    </row>
    <row r="144" spans="1:6" x14ac:dyDescent="0.2">
      <c r="A144" s="2">
        <f t="shared" si="17"/>
        <v>10.069999999999999</v>
      </c>
      <c r="B144" s="2" t="s">
        <v>55</v>
      </c>
      <c r="C144" s="2" t="s">
        <v>2</v>
      </c>
      <c r="D144" s="2">
        <v>8</v>
      </c>
      <c r="E144" s="2">
        <f>VLOOKUP(B144,'Listado de precios'!$A$5:$C$184,3,0)</f>
        <v>12840</v>
      </c>
      <c r="F144" s="2">
        <f t="shared" si="18"/>
        <v>102720</v>
      </c>
    </row>
    <row r="145" spans="1:6" x14ac:dyDescent="0.2">
      <c r="A145" s="2">
        <f t="shared" si="17"/>
        <v>10.079999999999998</v>
      </c>
      <c r="B145" s="2" t="s">
        <v>35</v>
      </c>
      <c r="C145" s="2" t="s">
        <v>2</v>
      </c>
      <c r="D145" s="2">
        <f>1*4</f>
        <v>4</v>
      </c>
      <c r="E145" s="2">
        <f>VLOOKUP(B145,'Listado de precios'!$A$5:$C$184,3,0)</f>
        <v>378210</v>
      </c>
      <c r="F145" s="2">
        <f t="shared" si="18"/>
        <v>1512840</v>
      </c>
    </row>
    <row r="146" spans="1:6" x14ac:dyDescent="0.2">
      <c r="A146" s="2">
        <f t="shared" si="17"/>
        <v>10.089999999999998</v>
      </c>
      <c r="B146" s="2" t="s">
        <v>58</v>
      </c>
      <c r="C146" s="2" t="s">
        <v>2</v>
      </c>
      <c r="D146" s="2">
        <f>D145</f>
        <v>4</v>
      </c>
      <c r="E146" s="2">
        <f>VLOOKUP(B146,'Listado de precios'!$A$5:$C$184,3,0)</f>
        <v>40881</v>
      </c>
      <c r="F146" s="2">
        <f t="shared" si="18"/>
        <v>163524</v>
      </c>
    </row>
    <row r="147" spans="1:6" x14ac:dyDescent="0.2">
      <c r="A147" s="2">
        <f t="shared" si="17"/>
        <v>10.099999999999998</v>
      </c>
      <c r="B147" s="2" t="s">
        <v>37</v>
      </c>
      <c r="C147" s="2" t="s">
        <v>38</v>
      </c>
      <c r="D147" s="2">
        <v>3.3899999999999998E-3</v>
      </c>
      <c r="E147" s="2">
        <f>VLOOKUP(B147,'Listado de precios'!$A$5:$C$184,3,0)</f>
        <v>56900</v>
      </c>
      <c r="F147" s="2">
        <f t="shared" si="18"/>
        <v>192.89099999999999</v>
      </c>
    </row>
    <row r="148" spans="1:6" x14ac:dyDescent="0.2">
      <c r="A148" s="2">
        <f t="shared" si="17"/>
        <v>10.109999999999998</v>
      </c>
      <c r="B148" s="2" t="s">
        <v>53</v>
      </c>
      <c r="C148" s="2" t="s">
        <v>2</v>
      </c>
      <c r="D148" s="2">
        <v>0.01</v>
      </c>
      <c r="E148" s="2">
        <f>VLOOKUP(B148,'Listado de precios'!$A$5:$C$184,3,0)</f>
        <v>27900</v>
      </c>
      <c r="F148" s="2">
        <f t="shared" si="18"/>
        <v>279</v>
      </c>
    </row>
    <row r="149" spans="1:6" x14ac:dyDescent="0.2">
      <c r="E149" s="2" t="s">
        <v>87</v>
      </c>
      <c r="F149" s="2">
        <f>SUM(F138:F148)</f>
        <v>12464493.051000001</v>
      </c>
    </row>
    <row r="151" spans="1:6" x14ac:dyDescent="0.2">
      <c r="A151" s="2" t="s">
        <v>10</v>
      </c>
      <c r="B151" s="2" t="s">
        <v>175</v>
      </c>
    </row>
    <row r="152" spans="1:6" x14ac:dyDescent="0.2">
      <c r="A152" s="2">
        <v>11</v>
      </c>
      <c r="B152" s="2" t="s">
        <v>15</v>
      </c>
    </row>
    <row r="153" spans="1:6" x14ac:dyDescent="0.2">
      <c r="A153" s="2">
        <f t="shared" ref="A153:A183" si="19">A152+0.01</f>
        <v>11.01</v>
      </c>
      <c r="B153" s="2" t="s">
        <v>30</v>
      </c>
      <c r="C153" s="2" t="s">
        <v>2</v>
      </c>
      <c r="D153" s="2">
        <v>4</v>
      </c>
      <c r="E153" s="2">
        <f>VLOOKUP(B153,'Listado de precios'!$A$5:$C$184,3,0)</f>
        <v>86580</v>
      </c>
      <c r="F153" s="2">
        <f t="shared" ref="F153:F183" si="20">D153*E153</f>
        <v>346320</v>
      </c>
    </row>
    <row r="154" spans="1:6" x14ac:dyDescent="0.2">
      <c r="A154" s="2">
        <f t="shared" si="19"/>
        <v>11.02</v>
      </c>
      <c r="B154" s="2" t="s">
        <v>54</v>
      </c>
      <c r="C154" s="2" t="s">
        <v>2</v>
      </c>
      <c r="D154" s="2">
        <f>D153</f>
        <v>4</v>
      </c>
      <c r="E154" s="2">
        <f>VLOOKUP(B154,'Listado de precios'!$A$5:$C$184,3,0)</f>
        <v>8560</v>
      </c>
      <c r="F154" s="2">
        <f t="shared" si="20"/>
        <v>34240</v>
      </c>
    </row>
    <row r="155" spans="1:6" x14ac:dyDescent="0.2">
      <c r="A155" s="2">
        <f t="shared" si="19"/>
        <v>11.03</v>
      </c>
      <c r="B155" s="2" t="s">
        <v>79</v>
      </c>
      <c r="C155" s="2" t="s">
        <v>1</v>
      </c>
      <c r="D155" s="2">
        <v>8</v>
      </c>
      <c r="E155" s="2">
        <f>VLOOKUP(B155,'Listado de precios'!$A$5:$C$184,3,0)</f>
        <v>4659</v>
      </c>
      <c r="F155" s="2">
        <f t="shared" si="20"/>
        <v>37272</v>
      </c>
    </row>
    <row r="156" spans="1:6" x14ac:dyDescent="0.2">
      <c r="A156" s="2">
        <f t="shared" si="19"/>
        <v>11.04</v>
      </c>
      <c r="B156" s="2" t="s">
        <v>77</v>
      </c>
      <c r="C156" s="2" t="s">
        <v>1</v>
      </c>
      <c r="D156" s="2">
        <v>28</v>
      </c>
      <c r="E156" s="2">
        <f>VLOOKUP(B156,'Listado de precios'!$A$5:$C$184,3,0)</f>
        <v>9946</v>
      </c>
      <c r="F156" s="2">
        <f t="shared" si="20"/>
        <v>278488</v>
      </c>
    </row>
    <row r="157" spans="1:6" x14ac:dyDescent="0.2">
      <c r="A157" s="2">
        <f t="shared" si="19"/>
        <v>11.049999999999999</v>
      </c>
      <c r="B157" s="2" t="s">
        <v>129</v>
      </c>
      <c r="C157" s="2" t="s">
        <v>2</v>
      </c>
      <c r="D157" s="2">
        <f>D155</f>
        <v>8</v>
      </c>
      <c r="E157" s="2">
        <f>VLOOKUP(B157,'Listado de precios'!$A$5:$C$184,3,0)</f>
        <v>2167</v>
      </c>
      <c r="F157" s="2">
        <f t="shared" si="20"/>
        <v>17336</v>
      </c>
    </row>
    <row r="158" spans="1:6" x14ac:dyDescent="0.2">
      <c r="A158" s="2">
        <f t="shared" si="19"/>
        <v>11.059999999999999</v>
      </c>
      <c r="B158" s="2" t="s">
        <v>127</v>
      </c>
      <c r="C158" s="2" t="s">
        <v>2</v>
      </c>
      <c r="D158" s="2">
        <f>D156</f>
        <v>28</v>
      </c>
      <c r="E158" s="2">
        <f>VLOOKUP(B158,'Listado de precios'!$A$5:$C$184,3,0)</f>
        <v>4333</v>
      </c>
      <c r="F158" s="2">
        <f t="shared" si="20"/>
        <v>121324</v>
      </c>
    </row>
    <row r="159" spans="1:6" x14ac:dyDescent="0.2">
      <c r="A159" s="2">
        <f t="shared" si="19"/>
        <v>11.069999999999999</v>
      </c>
      <c r="B159" s="2" t="s">
        <v>52</v>
      </c>
      <c r="C159" s="2" t="s">
        <v>2</v>
      </c>
      <c r="D159" s="2">
        <f>D155</f>
        <v>8</v>
      </c>
      <c r="E159" s="2">
        <f>VLOOKUP(B159,'Listado de precios'!$A$5:$C$184,3,0)</f>
        <v>165</v>
      </c>
      <c r="F159" s="2">
        <f t="shared" si="20"/>
        <v>1320</v>
      </c>
    </row>
    <row r="160" spans="1:6" x14ac:dyDescent="0.2">
      <c r="A160" s="2">
        <f t="shared" si="19"/>
        <v>11.079999999999998</v>
      </c>
      <c r="B160" s="2" t="s">
        <v>50</v>
      </c>
      <c r="C160" s="2" t="s">
        <v>2</v>
      </c>
      <c r="D160" s="2">
        <f>D156</f>
        <v>28</v>
      </c>
      <c r="E160" s="2">
        <f>VLOOKUP(B160,'Listado de precios'!$A$5:$C$184,3,0)</f>
        <v>560</v>
      </c>
      <c r="F160" s="2">
        <f t="shared" si="20"/>
        <v>15680</v>
      </c>
    </row>
    <row r="161" spans="1:6" x14ac:dyDescent="0.2">
      <c r="A161" s="2">
        <f t="shared" si="19"/>
        <v>11.089999999999998</v>
      </c>
      <c r="B161" s="2" t="s">
        <v>150</v>
      </c>
      <c r="C161" s="2" t="s">
        <v>1</v>
      </c>
      <c r="D161" s="2">
        <v>15</v>
      </c>
      <c r="E161" s="2">
        <f>VLOOKUP(B161,'Listado de precios'!$A$5:$C$184,3,0)</f>
        <v>880</v>
      </c>
      <c r="F161" s="2">
        <f t="shared" si="20"/>
        <v>13200</v>
      </c>
    </row>
    <row r="162" spans="1:6" x14ac:dyDescent="0.2">
      <c r="A162" s="2">
        <f t="shared" si="19"/>
        <v>11.099999999999998</v>
      </c>
      <c r="B162" s="2" t="s">
        <v>131</v>
      </c>
      <c r="C162" s="2" t="s">
        <v>1</v>
      </c>
      <c r="D162" s="2">
        <f>D161</f>
        <v>15</v>
      </c>
      <c r="E162" s="2">
        <f>VLOOKUP(B162,'Listado de precios'!$A$5:$C$184,3,0)</f>
        <v>2167</v>
      </c>
      <c r="F162" s="2">
        <f t="shared" si="20"/>
        <v>32505</v>
      </c>
    </row>
    <row r="163" spans="1:6" x14ac:dyDescent="0.2">
      <c r="A163" s="2">
        <f t="shared" si="19"/>
        <v>11.109999999999998</v>
      </c>
      <c r="B163" s="2" t="s">
        <v>32</v>
      </c>
      <c r="C163" s="2" t="s">
        <v>2</v>
      </c>
      <c r="D163" s="2">
        <v>1</v>
      </c>
      <c r="E163" s="2">
        <f>VLOOKUP(B163,'Listado de precios'!$A$5:$C$184,3,0)</f>
        <v>31887.542999999998</v>
      </c>
      <c r="F163" s="2">
        <f t="shared" si="20"/>
        <v>31887.542999999998</v>
      </c>
    </row>
    <row r="164" spans="1:6" x14ac:dyDescent="0.2">
      <c r="A164" s="2">
        <f t="shared" si="19"/>
        <v>11.119999999999997</v>
      </c>
      <c r="B164" s="2" t="s">
        <v>61</v>
      </c>
      <c r="C164" s="2" t="s">
        <v>2</v>
      </c>
      <c r="D164" s="2">
        <v>1</v>
      </c>
      <c r="E164" s="2">
        <f>VLOOKUP(B164,'Listado de precios'!$A$5:$C$184,3,0)</f>
        <v>19260</v>
      </c>
      <c r="F164" s="2">
        <f t="shared" si="20"/>
        <v>19260</v>
      </c>
    </row>
    <row r="165" spans="1:6" x14ac:dyDescent="0.2">
      <c r="A165" s="2">
        <f t="shared" si="19"/>
        <v>11.129999999999997</v>
      </c>
      <c r="B165" s="2" t="s">
        <v>24</v>
      </c>
      <c r="C165" s="2" t="s">
        <v>1</v>
      </c>
      <c r="D165" s="2">
        <v>51</v>
      </c>
      <c r="E165" s="2">
        <f>VLOOKUP(B165,'Listado de precios'!$A$5:$C$184,3,0)</f>
        <v>1800</v>
      </c>
      <c r="F165" s="2">
        <f t="shared" si="20"/>
        <v>91800</v>
      </c>
    </row>
    <row r="166" spans="1:6" x14ac:dyDescent="0.2">
      <c r="A166" s="2">
        <f t="shared" si="19"/>
        <v>11.139999999999997</v>
      </c>
      <c r="B166" s="2" t="s">
        <v>166</v>
      </c>
      <c r="C166" s="2" t="s">
        <v>2</v>
      </c>
      <c r="D166" s="2">
        <f>D165</f>
        <v>51</v>
      </c>
      <c r="E166" s="2">
        <f>VLOOKUP(B166,'Listado de precios'!$A$5:$C$184,3,0)</f>
        <v>800</v>
      </c>
      <c r="F166" s="2">
        <f t="shared" si="20"/>
        <v>40800</v>
      </c>
    </row>
    <row r="167" spans="1:6" x14ac:dyDescent="0.2">
      <c r="A167" s="2">
        <f t="shared" si="19"/>
        <v>11.149999999999997</v>
      </c>
      <c r="B167" s="2" t="s">
        <v>70</v>
      </c>
      <c r="C167" s="2" t="s">
        <v>2</v>
      </c>
      <c r="D167" s="2">
        <v>1</v>
      </c>
      <c r="E167" s="2">
        <f>VLOOKUP(B167,'Listado de precios'!$A$5:$C$184,3,0)</f>
        <v>9200</v>
      </c>
      <c r="F167" s="2">
        <f t="shared" si="20"/>
        <v>9200</v>
      </c>
    </row>
    <row r="168" spans="1:6" x14ac:dyDescent="0.2">
      <c r="A168" s="2">
        <f t="shared" si="19"/>
        <v>11.159999999999997</v>
      </c>
      <c r="B168" s="2" t="s">
        <v>86</v>
      </c>
      <c r="C168" s="2" t="s">
        <v>1</v>
      </c>
      <c r="D168" s="2">
        <v>61</v>
      </c>
      <c r="E168" s="2">
        <f>VLOOKUP(B168,'Listado de precios'!$A$5:$C$184,3,0)</f>
        <v>1076.0159999999998</v>
      </c>
      <c r="F168" s="2">
        <f t="shared" si="20"/>
        <v>65636.975999999995</v>
      </c>
    </row>
    <row r="169" spans="1:6" x14ac:dyDescent="0.2">
      <c r="A169" s="2">
        <f t="shared" si="19"/>
        <v>11.169999999999996</v>
      </c>
      <c r="B169" s="2" t="s">
        <v>85</v>
      </c>
      <c r="C169" s="2" t="s">
        <v>2</v>
      </c>
      <c r="D169" s="2">
        <v>1</v>
      </c>
      <c r="E169" s="2">
        <f>VLOOKUP(B169,'Listado de precios'!$A$5:$C$184,3,0)</f>
        <v>2316.6666666666665</v>
      </c>
      <c r="F169" s="2">
        <f t="shared" si="20"/>
        <v>2316.6666666666665</v>
      </c>
    </row>
    <row r="170" spans="1:6" x14ac:dyDescent="0.2">
      <c r="A170" s="2">
        <f t="shared" si="19"/>
        <v>11.179999999999996</v>
      </c>
      <c r="B170" s="2" t="s">
        <v>41</v>
      </c>
      <c r="C170" s="2" t="s">
        <v>2</v>
      </c>
      <c r="D170" s="2">
        <v>2</v>
      </c>
      <c r="E170" s="2">
        <f>VLOOKUP(B170,'Listado de precios'!$A$5:$C$184,3,0)</f>
        <v>1100</v>
      </c>
      <c r="F170" s="2">
        <f t="shared" si="20"/>
        <v>2200</v>
      </c>
    </row>
    <row r="171" spans="1:6" x14ac:dyDescent="0.2">
      <c r="A171" s="2">
        <f t="shared" si="19"/>
        <v>11.189999999999996</v>
      </c>
      <c r="B171" s="2" t="s">
        <v>69</v>
      </c>
      <c r="C171" s="2" t="s">
        <v>2</v>
      </c>
      <c r="D171" s="2">
        <v>1</v>
      </c>
      <c r="E171" s="2">
        <f>VLOOKUP(B171,'Listado de precios'!$A$5:$C$184,3,0)</f>
        <v>4400</v>
      </c>
      <c r="F171" s="2">
        <f t="shared" si="20"/>
        <v>4400</v>
      </c>
    </row>
    <row r="172" spans="1:6" x14ac:dyDescent="0.2">
      <c r="A172" s="2">
        <f t="shared" si="19"/>
        <v>11.199999999999996</v>
      </c>
      <c r="B172" s="2" t="s">
        <v>62</v>
      </c>
      <c r="C172" s="2" t="s">
        <v>2</v>
      </c>
      <c r="D172" s="2">
        <f>D171</f>
        <v>1</v>
      </c>
      <c r="E172" s="2">
        <f>VLOOKUP(B172,'Listado de precios'!$A$5:$C$184,3,0)</f>
        <v>12840</v>
      </c>
      <c r="F172" s="2">
        <f t="shared" si="20"/>
        <v>12840</v>
      </c>
    </row>
    <row r="173" spans="1:6" x14ac:dyDescent="0.2">
      <c r="A173" s="2">
        <f t="shared" si="19"/>
        <v>11.209999999999996</v>
      </c>
      <c r="B173" s="2" t="s">
        <v>27</v>
      </c>
      <c r="C173" s="2" t="s">
        <v>1</v>
      </c>
      <c r="D173" s="2">
        <v>4</v>
      </c>
      <c r="E173" s="2">
        <f>VLOOKUP(B173,'Listado de precios'!$A$5:$C$184,3,0)</f>
        <v>1076.0159999999998</v>
      </c>
      <c r="F173" s="2">
        <f t="shared" si="20"/>
        <v>4304.0639999999994</v>
      </c>
    </row>
    <row r="174" spans="1:6" x14ac:dyDescent="0.2">
      <c r="A174" s="2">
        <f t="shared" si="19"/>
        <v>11.219999999999995</v>
      </c>
      <c r="B174" s="2" t="s">
        <v>71</v>
      </c>
      <c r="C174" s="2" t="s">
        <v>2</v>
      </c>
      <c r="D174" s="2">
        <v>1</v>
      </c>
      <c r="E174" s="2">
        <f>VLOOKUP(B174,'Listado de precios'!$A$5:$C$184,3,0)</f>
        <v>15000</v>
      </c>
      <c r="F174" s="2">
        <f t="shared" si="20"/>
        <v>15000</v>
      </c>
    </row>
    <row r="175" spans="1:6" x14ac:dyDescent="0.2">
      <c r="A175" s="2">
        <f t="shared" si="19"/>
        <v>11.229999999999995</v>
      </c>
      <c r="B175" s="2" t="s">
        <v>64</v>
      </c>
      <c r="C175" s="2" t="s">
        <v>2</v>
      </c>
      <c r="D175" s="2">
        <f>D174</f>
        <v>1</v>
      </c>
      <c r="E175" s="2">
        <f>VLOOKUP(B175,'Listado de precios'!$A$5:$C$184,3,0)</f>
        <v>12840</v>
      </c>
      <c r="F175" s="2">
        <f t="shared" si="20"/>
        <v>12840</v>
      </c>
    </row>
    <row r="176" spans="1:6" x14ac:dyDescent="0.2">
      <c r="A176" s="2">
        <f t="shared" si="19"/>
        <v>11.239999999999995</v>
      </c>
      <c r="B176" s="2" t="s">
        <v>28</v>
      </c>
      <c r="C176" s="2" t="s">
        <v>1</v>
      </c>
      <c r="D176" s="2">
        <v>7.5</v>
      </c>
      <c r="E176" s="2">
        <f>VLOOKUP(B176,'Listado de precios'!$A$5:$C$184,3,0)</f>
        <v>938.71194000000003</v>
      </c>
      <c r="F176" s="2">
        <f t="shared" si="20"/>
        <v>7040.3395500000006</v>
      </c>
    </row>
    <row r="177" spans="1:6" x14ac:dyDescent="0.2">
      <c r="A177" s="2">
        <f t="shared" si="19"/>
        <v>11.249999999999995</v>
      </c>
      <c r="B177" s="2" t="s">
        <v>42</v>
      </c>
      <c r="C177" s="2" t="s">
        <v>2</v>
      </c>
      <c r="D177" s="2">
        <v>2</v>
      </c>
      <c r="E177" s="2">
        <f>VLOOKUP(B177,'Listado de precios'!$A$5:$C$184,3,0)</f>
        <v>895.71749999999997</v>
      </c>
      <c r="F177" s="2">
        <f t="shared" si="20"/>
        <v>1791.4349999999999</v>
      </c>
    </row>
    <row r="178" spans="1:6" x14ac:dyDescent="0.2">
      <c r="A178" s="2">
        <f t="shared" si="19"/>
        <v>11.259999999999994</v>
      </c>
      <c r="B178" s="2" t="s">
        <v>177</v>
      </c>
      <c r="C178" s="2" t="s">
        <v>2</v>
      </c>
      <c r="D178" s="2">
        <v>5</v>
      </c>
      <c r="E178" s="2">
        <f>VLOOKUP(B178,'Listado de precios'!$A$5:$C$184,3,0)</f>
        <v>1550</v>
      </c>
      <c r="F178" s="2">
        <f t="shared" si="20"/>
        <v>7750</v>
      </c>
    </row>
    <row r="179" spans="1:6" x14ac:dyDescent="0.2">
      <c r="A179" s="2">
        <f t="shared" si="19"/>
        <v>11.269999999999994</v>
      </c>
      <c r="B179" s="2" t="s">
        <v>74</v>
      </c>
      <c r="C179" s="2" t="s">
        <v>75</v>
      </c>
      <c r="D179" s="2">
        <v>4</v>
      </c>
      <c r="E179" s="2">
        <f>VLOOKUP(B179,'Listado de precios'!$A$5:$C$184,3,0)</f>
        <v>4200</v>
      </c>
      <c r="F179" s="2">
        <f t="shared" si="20"/>
        <v>16800</v>
      </c>
    </row>
    <row r="180" spans="1:6" x14ac:dyDescent="0.2">
      <c r="A180" s="2">
        <f t="shared" si="19"/>
        <v>11.279999999999994</v>
      </c>
      <c r="B180" s="2" t="s">
        <v>37</v>
      </c>
      <c r="C180" s="2" t="s">
        <v>38</v>
      </c>
      <c r="D180" s="2">
        <v>0.01</v>
      </c>
      <c r="E180" s="2">
        <f>VLOOKUP(B180,'Listado de precios'!$A$5:$C$184,3,0)</f>
        <v>56900</v>
      </c>
      <c r="F180" s="2">
        <f t="shared" si="20"/>
        <v>569</v>
      </c>
    </row>
    <row r="181" spans="1:6" x14ac:dyDescent="0.2">
      <c r="A181" s="2">
        <f t="shared" si="19"/>
        <v>11.289999999999994</v>
      </c>
      <c r="B181" s="2" t="s">
        <v>53</v>
      </c>
      <c r="C181" s="2" t="s">
        <v>2</v>
      </c>
      <c r="D181" s="2">
        <v>0.01</v>
      </c>
      <c r="E181" s="2">
        <f>VLOOKUP(B181,'Listado de precios'!$A$5:$C$184,3,0)</f>
        <v>27900</v>
      </c>
      <c r="F181" s="2">
        <f t="shared" si="20"/>
        <v>279</v>
      </c>
    </row>
    <row r="182" spans="1:6" x14ac:dyDescent="0.2">
      <c r="A182" s="2">
        <f t="shared" si="19"/>
        <v>11.299999999999994</v>
      </c>
      <c r="B182" s="2" t="s">
        <v>146</v>
      </c>
      <c r="C182" s="2" t="s">
        <v>2</v>
      </c>
      <c r="D182" s="2">
        <v>1</v>
      </c>
      <c r="E182" s="2">
        <f>VLOOKUP(B182,'Listado de precios'!$A$5:$C$184,3,0)</f>
        <v>10000</v>
      </c>
      <c r="F182" s="2">
        <f t="shared" si="20"/>
        <v>10000</v>
      </c>
    </row>
    <row r="183" spans="1:6" x14ac:dyDescent="0.2">
      <c r="A183" s="2">
        <f t="shared" si="19"/>
        <v>11.309999999999993</v>
      </c>
      <c r="B183" s="2" t="s">
        <v>147</v>
      </c>
      <c r="C183" s="2" t="s">
        <v>2</v>
      </c>
      <c r="D183" s="2">
        <v>1</v>
      </c>
      <c r="E183" s="2">
        <f>VLOOKUP(B183,'Listado de precios'!$A$5:$C$184,3,0)</f>
        <v>6000</v>
      </c>
      <c r="F183" s="2">
        <f t="shared" si="20"/>
        <v>6000</v>
      </c>
    </row>
    <row r="184" spans="1:6" x14ac:dyDescent="0.2">
      <c r="E184" s="2" t="s">
        <v>87</v>
      </c>
      <c r="F184" s="2">
        <f>SUM(F153:F183)</f>
        <v>1260400.0242166668</v>
      </c>
    </row>
    <row r="185" spans="1:6" x14ac:dyDescent="0.2">
      <c r="A185" s="2" t="s">
        <v>10</v>
      </c>
      <c r="B185" s="2" t="s">
        <v>116</v>
      </c>
    </row>
    <row r="186" spans="1:6" x14ac:dyDescent="0.2">
      <c r="A186" s="2">
        <v>12</v>
      </c>
      <c r="B186" s="2" t="s">
        <v>15</v>
      </c>
    </row>
    <row r="187" spans="1:6" x14ac:dyDescent="0.2">
      <c r="A187" s="2">
        <f t="shared" ref="A187:A199" si="21">A186+0.01</f>
        <v>12.01</v>
      </c>
      <c r="B187" s="2" t="s">
        <v>30</v>
      </c>
      <c r="C187" s="2" t="s">
        <v>2</v>
      </c>
      <c r="D187" s="2">
        <v>5</v>
      </c>
      <c r="E187" s="2">
        <f>VLOOKUP(B187,'Listado de precios'!$A$5:$C$184,3,0)</f>
        <v>86580</v>
      </c>
      <c r="F187" s="2">
        <f t="shared" ref="F187:F199" si="22">D187*E187</f>
        <v>432900</v>
      </c>
    </row>
    <row r="188" spans="1:6" x14ac:dyDescent="0.2">
      <c r="A188" s="2">
        <f t="shared" si="21"/>
        <v>12.02</v>
      </c>
      <c r="B188" s="2" t="s">
        <v>54</v>
      </c>
      <c r="C188" s="2" t="s">
        <v>2</v>
      </c>
      <c r="D188" s="2">
        <f>D187</f>
        <v>5</v>
      </c>
      <c r="E188" s="2">
        <f>VLOOKUP(B188,'Listado de precios'!$A$5:$C$184,3,0)</f>
        <v>8560</v>
      </c>
      <c r="F188" s="2">
        <f t="shared" si="22"/>
        <v>42800</v>
      </c>
    </row>
    <row r="189" spans="1:6" x14ac:dyDescent="0.2">
      <c r="A189" s="2">
        <f t="shared" si="21"/>
        <v>12.03</v>
      </c>
      <c r="B189" s="2" t="s">
        <v>79</v>
      </c>
      <c r="C189" s="2" t="s">
        <v>1</v>
      </c>
      <c r="D189" s="2">
        <v>35</v>
      </c>
      <c r="E189" s="2">
        <f>VLOOKUP(B189,'Listado de precios'!$A$5:$C$184,3,0)</f>
        <v>4659</v>
      </c>
      <c r="F189" s="2">
        <f t="shared" si="22"/>
        <v>163065</v>
      </c>
    </row>
    <row r="190" spans="1:6" x14ac:dyDescent="0.2">
      <c r="A190" s="2">
        <f t="shared" si="21"/>
        <v>12.04</v>
      </c>
      <c r="B190" s="2" t="s">
        <v>129</v>
      </c>
      <c r="C190" s="2" t="s">
        <v>2</v>
      </c>
      <c r="D190" s="2">
        <f>D189</f>
        <v>35</v>
      </c>
      <c r="E190" s="2">
        <f>VLOOKUP(B190,'Listado de precios'!$A$5:$C$184,3,0)</f>
        <v>2167</v>
      </c>
      <c r="F190" s="2">
        <f t="shared" si="22"/>
        <v>75845</v>
      </c>
    </row>
    <row r="191" spans="1:6" x14ac:dyDescent="0.2">
      <c r="A191" s="2">
        <f t="shared" si="21"/>
        <v>12.049999999999999</v>
      </c>
      <c r="B191" s="2" t="s">
        <v>150</v>
      </c>
      <c r="C191" s="2" t="s">
        <v>1</v>
      </c>
      <c r="D191" s="2">
        <v>11</v>
      </c>
      <c r="E191" s="2">
        <f>VLOOKUP(B191,'Listado de precios'!$A$5:$C$184,3,0)</f>
        <v>880</v>
      </c>
      <c r="F191" s="2">
        <f t="shared" si="22"/>
        <v>9680</v>
      </c>
    </row>
    <row r="192" spans="1:6" x14ac:dyDescent="0.2">
      <c r="A192" s="2">
        <f t="shared" si="21"/>
        <v>12.059999999999999</v>
      </c>
      <c r="B192" s="2" t="s">
        <v>131</v>
      </c>
      <c r="C192" s="2" t="s">
        <v>2</v>
      </c>
      <c r="D192" s="2">
        <f>D191</f>
        <v>11</v>
      </c>
      <c r="E192" s="2">
        <f>VLOOKUP(B192,'Listado de precios'!$A$5:$C$184,3,0)</f>
        <v>2167</v>
      </c>
      <c r="F192" s="2">
        <f t="shared" si="22"/>
        <v>23837</v>
      </c>
    </row>
    <row r="193" spans="1:6" x14ac:dyDescent="0.2">
      <c r="A193" s="2">
        <f t="shared" si="21"/>
        <v>12.069999999999999</v>
      </c>
      <c r="B193" s="2" t="s">
        <v>22</v>
      </c>
      <c r="C193" s="2" t="s">
        <v>1</v>
      </c>
      <c r="D193" s="2">
        <v>55</v>
      </c>
      <c r="E193" s="2">
        <f>VLOOKUP(B193,'Listado de precios'!$A$5:$C$184,3,0)</f>
        <v>1076.0159999999998</v>
      </c>
      <c r="F193" s="2">
        <f t="shared" si="22"/>
        <v>59180.87999999999</v>
      </c>
    </row>
    <row r="194" spans="1:6" x14ac:dyDescent="0.2">
      <c r="A194" s="2">
        <f t="shared" si="21"/>
        <v>12.079999999999998</v>
      </c>
      <c r="B194" s="2" t="s">
        <v>177</v>
      </c>
      <c r="C194" s="2" t="s">
        <v>2</v>
      </c>
      <c r="D194" s="2">
        <v>3</v>
      </c>
      <c r="E194" s="2">
        <f>VLOOKUP(B194,'Listado de precios'!$A$5:$C$184,3,0)</f>
        <v>1550</v>
      </c>
      <c r="F194" s="2">
        <f t="shared" si="22"/>
        <v>4650</v>
      </c>
    </row>
    <row r="195" spans="1:6" x14ac:dyDescent="0.2">
      <c r="A195" s="2">
        <f t="shared" si="21"/>
        <v>12.089999999999998</v>
      </c>
      <c r="B195" s="2" t="s">
        <v>74</v>
      </c>
      <c r="C195" s="2" t="s">
        <v>75</v>
      </c>
      <c r="D195" s="2">
        <v>3</v>
      </c>
      <c r="E195" s="2">
        <f>VLOOKUP(B195,'Listado de precios'!$A$5:$C$184,3,0)</f>
        <v>4200</v>
      </c>
      <c r="F195" s="2">
        <f t="shared" si="22"/>
        <v>12600</v>
      </c>
    </row>
    <row r="196" spans="1:6" x14ac:dyDescent="0.2">
      <c r="A196" s="2">
        <f t="shared" si="21"/>
        <v>12.099999999999998</v>
      </c>
      <c r="B196" s="2" t="s">
        <v>37</v>
      </c>
      <c r="C196" s="2" t="s">
        <v>38</v>
      </c>
      <c r="D196" s="2">
        <v>3.3899999999999998E-3</v>
      </c>
      <c r="E196" s="2">
        <f>VLOOKUP(B196,'Listado de precios'!$A$5:$C$184,3,0)</f>
        <v>56900</v>
      </c>
      <c r="F196" s="2">
        <f t="shared" si="22"/>
        <v>192.89099999999999</v>
      </c>
    </row>
    <row r="197" spans="1:6" x14ac:dyDescent="0.2">
      <c r="A197" s="2">
        <f t="shared" si="21"/>
        <v>12.109999999999998</v>
      </c>
      <c r="B197" s="2" t="s">
        <v>53</v>
      </c>
      <c r="C197" s="2" t="s">
        <v>2</v>
      </c>
      <c r="D197" s="2">
        <v>0.01</v>
      </c>
      <c r="E197" s="2">
        <f>VLOOKUP(B197,'Listado de precios'!$A$5:$C$184,3,0)</f>
        <v>27900</v>
      </c>
      <c r="F197" s="2">
        <f t="shared" si="22"/>
        <v>279</v>
      </c>
    </row>
    <row r="198" spans="1:6" x14ac:dyDescent="0.2">
      <c r="A198" s="2">
        <f t="shared" si="21"/>
        <v>12.119999999999997</v>
      </c>
      <c r="B198" s="2" t="s">
        <v>146</v>
      </c>
      <c r="C198" s="2" t="s">
        <v>2</v>
      </c>
      <c r="D198" s="2">
        <v>1</v>
      </c>
      <c r="E198" s="2">
        <f>VLOOKUP(B198,'Listado de precios'!$A$5:$C$184,3,0)</f>
        <v>10000</v>
      </c>
      <c r="F198" s="2">
        <f t="shared" si="22"/>
        <v>10000</v>
      </c>
    </row>
    <row r="199" spans="1:6" x14ac:dyDescent="0.2">
      <c r="A199" s="2">
        <f t="shared" si="21"/>
        <v>12.129999999999997</v>
      </c>
      <c r="B199" s="2" t="s">
        <v>147</v>
      </c>
      <c r="C199" s="2" t="s">
        <v>2</v>
      </c>
      <c r="D199" s="2">
        <v>1</v>
      </c>
      <c r="E199" s="2">
        <f>VLOOKUP(B199,'Listado de precios'!$A$5:$C$184,3,0)</f>
        <v>6000</v>
      </c>
      <c r="F199" s="2">
        <f t="shared" si="22"/>
        <v>6000</v>
      </c>
    </row>
    <row r="200" spans="1:6" x14ac:dyDescent="0.2">
      <c r="E200" s="2" t="s">
        <v>87</v>
      </c>
      <c r="F200" s="2">
        <f>SUM(F187:F199)</f>
        <v>841029.77099999995</v>
      </c>
    </row>
    <row r="201" spans="1:6" x14ac:dyDescent="0.2">
      <c r="A201" s="2" t="s">
        <v>10</v>
      </c>
      <c r="B201" s="2" t="s">
        <v>122</v>
      </c>
    </row>
    <row r="202" spans="1:6" x14ac:dyDescent="0.2">
      <c r="A202" s="2">
        <v>13</v>
      </c>
      <c r="B202" s="2" t="s">
        <v>15</v>
      </c>
    </row>
    <row r="203" spans="1:6" x14ac:dyDescent="0.2">
      <c r="A203" s="2">
        <f t="shared" ref="A203:A216" si="23">A202+0.01</f>
        <v>13.01</v>
      </c>
      <c r="B203" s="2" t="s">
        <v>30</v>
      </c>
      <c r="C203" s="2" t="s">
        <v>2</v>
      </c>
      <c r="D203" s="2">
        <v>1</v>
      </c>
      <c r="E203" s="2">
        <f>VLOOKUP(B203,'Listado de precios'!$A$5:$C$184,3,0)</f>
        <v>86580</v>
      </c>
      <c r="F203" s="2">
        <f t="shared" ref="F203:F216" si="24">D203*E203</f>
        <v>86580</v>
      </c>
    </row>
    <row r="204" spans="1:6" x14ac:dyDescent="0.2">
      <c r="A204" s="2">
        <f t="shared" si="23"/>
        <v>13.02</v>
      </c>
      <c r="B204" s="2" t="s">
        <v>54</v>
      </c>
      <c r="C204" s="2" t="s">
        <v>2</v>
      </c>
      <c r="D204" s="2">
        <f>D203</f>
        <v>1</v>
      </c>
      <c r="E204" s="2">
        <f>VLOOKUP(B204,'Listado de precios'!$A$5:$C$184,3,0)</f>
        <v>8560</v>
      </c>
      <c r="F204" s="2">
        <f t="shared" si="24"/>
        <v>8560</v>
      </c>
    </row>
    <row r="205" spans="1:6" x14ac:dyDescent="0.2">
      <c r="A205" s="2">
        <f t="shared" si="23"/>
        <v>13.03</v>
      </c>
      <c r="B205" s="2" t="s">
        <v>79</v>
      </c>
      <c r="C205" s="2" t="s">
        <v>1</v>
      </c>
      <c r="D205" s="2">
        <v>19</v>
      </c>
      <c r="E205" s="2">
        <f>VLOOKUP(B205,'Listado de precios'!$A$5:$C$184,3,0)</f>
        <v>4659</v>
      </c>
      <c r="F205" s="2">
        <f t="shared" si="24"/>
        <v>88521</v>
      </c>
    </row>
    <row r="206" spans="1:6" x14ac:dyDescent="0.2">
      <c r="A206" s="2">
        <f t="shared" si="23"/>
        <v>13.04</v>
      </c>
      <c r="B206" s="2" t="s">
        <v>129</v>
      </c>
      <c r="C206" s="2" t="s">
        <v>2</v>
      </c>
      <c r="D206" s="2">
        <f>D205</f>
        <v>19</v>
      </c>
      <c r="E206" s="2">
        <f>VLOOKUP(B206,'Listado de precios'!$A$5:$C$184,3,0)</f>
        <v>2167</v>
      </c>
      <c r="F206" s="2">
        <f t="shared" si="24"/>
        <v>41173</v>
      </c>
    </row>
    <row r="207" spans="1:6" x14ac:dyDescent="0.2">
      <c r="A207" s="2">
        <f t="shared" si="23"/>
        <v>13.049999999999999</v>
      </c>
      <c r="B207" s="2" t="s">
        <v>52</v>
      </c>
      <c r="C207" s="2" t="s">
        <v>2</v>
      </c>
      <c r="D207" s="2">
        <v>19</v>
      </c>
      <c r="E207" s="2">
        <f>VLOOKUP(B207,'Listado de precios'!$A$5:$C$184,3,0)</f>
        <v>165</v>
      </c>
      <c r="F207" s="2">
        <f t="shared" si="24"/>
        <v>3135</v>
      </c>
    </row>
    <row r="208" spans="1:6" x14ac:dyDescent="0.2">
      <c r="A208" s="2">
        <f t="shared" si="23"/>
        <v>13.059999999999999</v>
      </c>
      <c r="B208" s="2" t="s">
        <v>77</v>
      </c>
      <c r="C208" s="2" t="s">
        <v>1</v>
      </c>
      <c r="D208" s="2">
        <v>2</v>
      </c>
      <c r="E208" s="2">
        <f>VLOOKUP(B208,'Listado de precios'!$A$5:$C$184,3,0)</f>
        <v>9946</v>
      </c>
      <c r="F208" s="2">
        <f t="shared" si="24"/>
        <v>19892</v>
      </c>
    </row>
    <row r="209" spans="1:6" x14ac:dyDescent="0.2">
      <c r="A209" s="2">
        <f t="shared" si="23"/>
        <v>13.069999999999999</v>
      </c>
      <c r="B209" s="2" t="s">
        <v>127</v>
      </c>
      <c r="C209" s="2" t="s">
        <v>2</v>
      </c>
      <c r="D209" s="2">
        <f>D208</f>
        <v>2</v>
      </c>
      <c r="E209" s="2">
        <f>VLOOKUP(B209,'Listado de precios'!$A$5:$C$184,3,0)</f>
        <v>4333</v>
      </c>
      <c r="F209" s="2">
        <f t="shared" si="24"/>
        <v>8666</v>
      </c>
    </row>
    <row r="210" spans="1:6" x14ac:dyDescent="0.2">
      <c r="A210" s="2">
        <f t="shared" si="23"/>
        <v>13.079999999999998</v>
      </c>
      <c r="B210" s="2" t="s">
        <v>0</v>
      </c>
      <c r="C210" s="2" t="s">
        <v>1</v>
      </c>
      <c r="D210" s="2">
        <v>19</v>
      </c>
      <c r="E210" s="2">
        <f>VLOOKUP(B210,'Listado de precios'!$A$5:$C$184,3,0)</f>
        <v>600</v>
      </c>
      <c r="F210" s="2">
        <f t="shared" si="24"/>
        <v>11400</v>
      </c>
    </row>
    <row r="211" spans="1:6" x14ac:dyDescent="0.2">
      <c r="A211" s="2">
        <f t="shared" si="23"/>
        <v>13.089999999999998</v>
      </c>
      <c r="B211" s="2" t="s">
        <v>150</v>
      </c>
      <c r="C211" s="2" t="s">
        <v>1</v>
      </c>
      <c r="D211" s="2">
        <v>8</v>
      </c>
      <c r="E211" s="2">
        <f>VLOOKUP(B211,'Listado de precios'!$A$5:$C$184,3,0)</f>
        <v>880</v>
      </c>
      <c r="F211" s="2">
        <f t="shared" si="24"/>
        <v>7040</v>
      </c>
    </row>
    <row r="212" spans="1:6" x14ac:dyDescent="0.2">
      <c r="A212" s="2">
        <f t="shared" si="23"/>
        <v>13.099999999999998</v>
      </c>
      <c r="B212" s="2" t="s">
        <v>131</v>
      </c>
      <c r="C212" s="2" t="s">
        <v>2</v>
      </c>
      <c r="D212" s="2">
        <f>D211</f>
        <v>8</v>
      </c>
      <c r="E212" s="2">
        <f>VLOOKUP(B212,'Listado de precios'!$A$5:$C$184,3,0)</f>
        <v>2167</v>
      </c>
      <c r="F212" s="2">
        <f t="shared" si="24"/>
        <v>17336</v>
      </c>
    </row>
    <row r="213" spans="1:6" x14ac:dyDescent="0.2">
      <c r="A213" s="2">
        <f t="shared" si="23"/>
        <v>13.109999999999998</v>
      </c>
      <c r="B213" s="2" t="s">
        <v>177</v>
      </c>
      <c r="C213" s="2" t="s">
        <v>2</v>
      </c>
      <c r="D213" s="2">
        <v>3</v>
      </c>
      <c r="E213" s="2">
        <f>VLOOKUP(B213,'Listado de precios'!$A$5:$C$184,3,0)</f>
        <v>1550</v>
      </c>
      <c r="F213" s="2">
        <f t="shared" si="24"/>
        <v>4650</v>
      </c>
    </row>
    <row r="214" spans="1:6" x14ac:dyDescent="0.2">
      <c r="A214" s="2">
        <f t="shared" si="23"/>
        <v>13.119999999999997</v>
      </c>
      <c r="B214" s="2" t="s">
        <v>74</v>
      </c>
      <c r="C214" s="2" t="s">
        <v>75</v>
      </c>
      <c r="D214" s="2">
        <v>3</v>
      </c>
      <c r="E214" s="2">
        <f>VLOOKUP(B214,'Listado de precios'!$A$5:$C$184,3,0)</f>
        <v>4200</v>
      </c>
      <c r="F214" s="2">
        <f t="shared" si="24"/>
        <v>12600</v>
      </c>
    </row>
    <row r="215" spans="1:6" x14ac:dyDescent="0.2">
      <c r="A215" s="2">
        <f t="shared" si="23"/>
        <v>13.129999999999997</v>
      </c>
      <c r="B215" s="2" t="s">
        <v>146</v>
      </c>
      <c r="C215" s="2" t="s">
        <v>2</v>
      </c>
      <c r="D215" s="2">
        <v>1</v>
      </c>
      <c r="E215" s="2">
        <f>VLOOKUP(B215,'Listado de precios'!$A$5:$C$184,3,0)</f>
        <v>10000</v>
      </c>
      <c r="F215" s="2">
        <f t="shared" si="24"/>
        <v>10000</v>
      </c>
    </row>
    <row r="216" spans="1:6" x14ac:dyDescent="0.2">
      <c r="A216" s="2">
        <f t="shared" si="23"/>
        <v>13.139999999999997</v>
      </c>
      <c r="B216" s="2" t="s">
        <v>147</v>
      </c>
      <c r="C216" s="2" t="s">
        <v>2</v>
      </c>
      <c r="D216" s="2">
        <v>1</v>
      </c>
      <c r="E216" s="2">
        <f>VLOOKUP(B216,'Listado de precios'!$A$5:$C$184,3,0)</f>
        <v>6000</v>
      </c>
      <c r="F216" s="2">
        <f t="shared" si="24"/>
        <v>6000</v>
      </c>
    </row>
    <row r="217" spans="1:6" x14ac:dyDescent="0.2">
      <c r="E217" s="2" t="s">
        <v>87</v>
      </c>
      <c r="F217" s="2">
        <f>SUM(F203:F216)</f>
        <v>325553</v>
      </c>
    </row>
    <row r="219" spans="1:6" x14ac:dyDescent="0.2">
      <c r="A219" s="2" t="s">
        <v>10</v>
      </c>
      <c r="B219" s="2" t="s">
        <v>229</v>
      </c>
    </row>
    <row r="220" spans="1:6" x14ac:dyDescent="0.2">
      <c r="A220" s="2">
        <v>14</v>
      </c>
      <c r="B220" s="2" t="s">
        <v>15</v>
      </c>
    </row>
    <row r="221" spans="1:6" x14ac:dyDescent="0.2">
      <c r="A221" s="2">
        <f t="shared" ref="A221:A232" si="25">A220+0.01</f>
        <v>14.01</v>
      </c>
      <c r="B221" s="2" t="s">
        <v>30</v>
      </c>
      <c r="C221" s="2" t="s">
        <v>2</v>
      </c>
      <c r="D221" s="2">
        <v>4</v>
      </c>
      <c r="E221" s="2">
        <f>VLOOKUP(B221,'Listado de precios'!$A$5:$C$184,3,0)</f>
        <v>86580</v>
      </c>
      <c r="F221" s="2">
        <f t="shared" ref="F221:F232" si="26">D221*E221</f>
        <v>346320</v>
      </c>
    </row>
    <row r="222" spans="1:6" x14ac:dyDescent="0.2">
      <c r="A222" s="2">
        <f t="shared" si="25"/>
        <v>14.02</v>
      </c>
      <c r="B222" s="2" t="s">
        <v>54</v>
      </c>
      <c r="C222" s="2" t="s">
        <v>2</v>
      </c>
      <c r="D222" s="2">
        <f>D221</f>
        <v>4</v>
      </c>
      <c r="E222" s="2">
        <f>VLOOKUP(B222,'Listado de precios'!$A$5:$C$184,3,0)</f>
        <v>8560</v>
      </c>
      <c r="F222" s="2">
        <f t="shared" si="26"/>
        <v>34240</v>
      </c>
    </row>
    <row r="223" spans="1:6" x14ac:dyDescent="0.2">
      <c r="A223" s="2">
        <f t="shared" si="25"/>
        <v>14.03</v>
      </c>
      <c r="B223" s="2" t="s">
        <v>79</v>
      </c>
      <c r="C223" s="2" t="s">
        <v>1</v>
      </c>
      <c r="D223" s="2">
        <v>23</v>
      </c>
      <c r="E223" s="2">
        <f>VLOOKUP(B223,'Listado de precios'!$A$5:$C$184,3,0)</f>
        <v>4659</v>
      </c>
      <c r="F223" s="2">
        <f t="shared" si="26"/>
        <v>107157</v>
      </c>
    </row>
    <row r="224" spans="1:6" x14ac:dyDescent="0.2">
      <c r="A224" s="2">
        <f t="shared" si="25"/>
        <v>14.04</v>
      </c>
      <c r="B224" s="2" t="s">
        <v>129</v>
      </c>
      <c r="C224" s="2" t="s">
        <v>2</v>
      </c>
      <c r="D224" s="2">
        <f>D223</f>
        <v>23</v>
      </c>
      <c r="E224" s="2">
        <f>VLOOKUP(B224,'Listado de precios'!$A$5:$C$184,3,0)</f>
        <v>2167</v>
      </c>
      <c r="F224" s="2">
        <f t="shared" si="26"/>
        <v>49841</v>
      </c>
    </row>
    <row r="225" spans="1:6" x14ac:dyDescent="0.2">
      <c r="A225" s="2">
        <f t="shared" si="25"/>
        <v>14.049999999999999</v>
      </c>
      <c r="B225" s="2" t="s">
        <v>150</v>
      </c>
      <c r="C225" s="2" t="s">
        <v>1</v>
      </c>
      <c r="D225" s="2">
        <v>2.5</v>
      </c>
      <c r="E225" s="2">
        <f>VLOOKUP(B225,'Listado de precios'!$A$5:$C$184,3,0)</f>
        <v>880</v>
      </c>
      <c r="F225" s="2">
        <f t="shared" si="26"/>
        <v>2200</v>
      </c>
    </row>
    <row r="226" spans="1:6" x14ac:dyDescent="0.2">
      <c r="A226" s="2">
        <f t="shared" si="25"/>
        <v>14.059999999999999</v>
      </c>
      <c r="B226" s="2" t="s">
        <v>131</v>
      </c>
      <c r="C226" s="2" t="s">
        <v>2</v>
      </c>
      <c r="D226" s="2">
        <f>D225</f>
        <v>2.5</v>
      </c>
      <c r="E226" s="2">
        <f>VLOOKUP(B226,'Listado de precios'!$A$5:$C$184,3,0)</f>
        <v>2167</v>
      </c>
      <c r="F226" s="2">
        <f t="shared" si="26"/>
        <v>5417.5</v>
      </c>
    </row>
    <row r="227" spans="1:6" x14ac:dyDescent="0.2">
      <c r="A227" s="2">
        <f t="shared" si="25"/>
        <v>14.069999999999999</v>
      </c>
      <c r="B227" s="2" t="s">
        <v>52</v>
      </c>
      <c r="C227" s="2" t="s">
        <v>2</v>
      </c>
      <c r="D227" s="2">
        <f>D223</f>
        <v>23</v>
      </c>
      <c r="E227" s="2">
        <f>VLOOKUP(B227,'Listado de precios'!$A$5:$C$184,3,0)</f>
        <v>165</v>
      </c>
      <c r="F227" s="2">
        <f t="shared" si="26"/>
        <v>3795</v>
      </c>
    </row>
    <row r="228" spans="1:6" x14ac:dyDescent="0.2">
      <c r="A228" s="2">
        <f t="shared" si="25"/>
        <v>14.079999999999998</v>
      </c>
      <c r="B228" s="2" t="s">
        <v>0</v>
      </c>
      <c r="C228" s="2" t="s">
        <v>1</v>
      </c>
      <c r="D228" s="2">
        <v>8.5</v>
      </c>
      <c r="E228" s="2">
        <f>VLOOKUP(B228,'Listado de precios'!$A$5:$C$184,3,0)</f>
        <v>600</v>
      </c>
      <c r="F228" s="2">
        <f t="shared" si="26"/>
        <v>5100</v>
      </c>
    </row>
    <row r="229" spans="1:6" x14ac:dyDescent="0.2">
      <c r="A229" s="2">
        <f t="shared" si="25"/>
        <v>14.089999999999998</v>
      </c>
      <c r="B229" s="2" t="s">
        <v>177</v>
      </c>
      <c r="C229" s="2" t="s">
        <v>2</v>
      </c>
      <c r="D229" s="2">
        <v>3</v>
      </c>
      <c r="E229" s="2">
        <f>VLOOKUP(B229,'Listado de precios'!$A$5:$C$184,3,0)</f>
        <v>1550</v>
      </c>
      <c r="F229" s="2">
        <f t="shared" si="26"/>
        <v>4650</v>
      </c>
    </row>
    <row r="230" spans="1:6" x14ac:dyDescent="0.2">
      <c r="A230" s="2">
        <f t="shared" si="25"/>
        <v>14.099999999999998</v>
      </c>
      <c r="B230" s="2" t="s">
        <v>74</v>
      </c>
      <c r="C230" s="2" t="s">
        <v>75</v>
      </c>
      <c r="D230" s="2">
        <v>3</v>
      </c>
      <c r="E230" s="2">
        <f>VLOOKUP(B230,'Listado de precios'!$A$5:$C$184,3,0)</f>
        <v>4200</v>
      </c>
      <c r="F230" s="2">
        <f t="shared" si="26"/>
        <v>12600</v>
      </c>
    </row>
    <row r="231" spans="1:6" x14ac:dyDescent="0.2">
      <c r="A231" s="2">
        <f t="shared" si="25"/>
        <v>14.109999999999998</v>
      </c>
      <c r="B231" s="2" t="s">
        <v>37</v>
      </c>
      <c r="C231" s="2" t="s">
        <v>38</v>
      </c>
      <c r="D231" s="2">
        <v>3.3900000000000002E-3</v>
      </c>
      <c r="E231" s="2">
        <f>VLOOKUP(B231,'Listado de precios'!$A$5:$C$184,3,0)</f>
        <v>56900</v>
      </c>
      <c r="F231" s="2">
        <f t="shared" si="26"/>
        <v>192.89100000000002</v>
      </c>
    </row>
    <row r="232" spans="1:6" x14ac:dyDescent="0.2">
      <c r="A232" s="2">
        <f t="shared" si="25"/>
        <v>14.119999999999997</v>
      </c>
      <c r="B232" s="2" t="s">
        <v>53</v>
      </c>
      <c r="C232" s="2" t="s">
        <v>2</v>
      </c>
      <c r="D232" s="2">
        <v>0.01</v>
      </c>
      <c r="E232" s="2">
        <f>VLOOKUP(B232,'Listado de precios'!$A$5:$C$184,3,0)</f>
        <v>27900</v>
      </c>
      <c r="F232" s="2">
        <f t="shared" si="26"/>
        <v>279</v>
      </c>
    </row>
    <row r="233" spans="1:6" x14ac:dyDescent="0.2">
      <c r="E233" s="2" t="s">
        <v>87</v>
      </c>
      <c r="F233" s="2">
        <f>SUM(F221:F232)</f>
        <v>571792.39099999995</v>
      </c>
    </row>
  </sheetData>
  <conditionalFormatting sqref="A1:XFD1048576">
    <cfRule type="notContainsBlanks" dxfId="5" priority="1">
      <formula>LEN(TRIM(A1))&gt;0</formula>
    </cfRule>
    <cfRule type="containsBlanks" dxfId="4" priority="2">
      <formula>LEN(TRIM(A1))=0</formula>
    </cfRule>
  </conditionalFormatting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1"/>
  <sheetViews>
    <sheetView zoomScale="85" zoomScaleNormal="85" workbookViewId="0">
      <selection sqref="A1:B2"/>
    </sheetView>
  </sheetViews>
  <sheetFormatPr baseColWidth="10" defaultColWidth="11.42578125" defaultRowHeight="12.75" x14ac:dyDescent="0.2"/>
  <cols>
    <col min="1" max="1" width="11.28515625" style="2" bestFit="1" customWidth="1"/>
    <col min="2" max="2" width="130.140625" style="2" customWidth="1"/>
    <col min="3" max="3" width="9.140625" style="2" customWidth="1"/>
    <col min="4" max="4" width="11.85546875" style="2" customWidth="1"/>
    <col min="5" max="5" width="18" style="2" customWidth="1"/>
    <col min="6" max="6" width="14.85546875" style="2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224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5" si="1">E6*D6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D15" s="2">
        <v>1</v>
      </c>
      <c r="E15" s="2">
        <f>VLOOKUP(B15,'Listado de precios'!$A$5:$C$184,3,0)</f>
        <v>10000</v>
      </c>
      <c r="F15" s="2">
        <f t="shared" si="1"/>
        <v>10000</v>
      </c>
    </row>
    <row r="16" spans="1:6" x14ac:dyDescent="0.2">
      <c r="E16" s="2" t="s">
        <v>87</v>
      </c>
      <c r="F16" s="2">
        <f>SUM(F6:F15)</f>
        <v>52052.987000000001</v>
      </c>
    </row>
    <row r="18" spans="1:6" x14ac:dyDescent="0.2">
      <c r="A18" s="2" t="s">
        <v>10</v>
      </c>
      <c r="B18" s="2" t="s">
        <v>136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66030.293160000001</v>
      </c>
    </row>
    <row r="32" spans="1:6" x14ac:dyDescent="0.2">
      <c r="A32" s="2" t="s">
        <v>10</v>
      </c>
      <c r="B32" s="2" t="s">
        <v>145</v>
      </c>
    </row>
    <row r="33" spans="1:6" x14ac:dyDescent="0.2">
      <c r="A33" s="2">
        <v>3</v>
      </c>
      <c r="B33" s="2" t="s">
        <v>15</v>
      </c>
    </row>
    <row r="34" spans="1:6" x14ac:dyDescent="0.2">
      <c r="A34" s="2">
        <f t="shared" ref="A34:A40" si="4">A33+0.01</f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 t="shared" ref="F34:F40" si="5">D34*E34</f>
        <v>192.89100000000002</v>
      </c>
    </row>
    <row r="35" spans="1:6" x14ac:dyDescent="0.2">
      <c r="A35" s="2">
        <f t="shared" si="4"/>
        <v>3.0199999999999996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si="5"/>
        <v>279</v>
      </c>
    </row>
    <row r="36" spans="1:6" x14ac:dyDescent="0.2">
      <c r="A36" s="2">
        <f t="shared" si="4"/>
        <v>3.0299999999999994</v>
      </c>
      <c r="B36" s="2" t="s">
        <v>150</v>
      </c>
      <c r="C36" s="2" t="s">
        <v>1</v>
      </c>
      <c r="D36" s="2">
        <v>8</v>
      </c>
      <c r="E36" s="2">
        <f>VLOOKUP(B36,'Listado de precios'!$A$5:$C$184,3,0)</f>
        <v>880</v>
      </c>
      <c r="F36" s="2">
        <f t="shared" si="5"/>
        <v>7040</v>
      </c>
    </row>
    <row r="37" spans="1:6" x14ac:dyDescent="0.2">
      <c r="A37" s="2">
        <f t="shared" si="4"/>
        <v>3.0399999999999991</v>
      </c>
      <c r="B37" s="2" t="s">
        <v>131</v>
      </c>
      <c r="C37" s="2" t="s">
        <v>1</v>
      </c>
      <c r="D37" s="2">
        <f>D36</f>
        <v>8</v>
      </c>
      <c r="E37" s="2">
        <f>VLOOKUP(B37,'Listado de precios'!$A$5:$C$184,3,0)</f>
        <v>2167</v>
      </c>
      <c r="F37" s="2">
        <f t="shared" si="5"/>
        <v>17336</v>
      </c>
    </row>
    <row r="38" spans="1:6" x14ac:dyDescent="0.2">
      <c r="A38" s="2">
        <f t="shared" si="4"/>
        <v>3.0499999999999989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5"/>
        <v>4200</v>
      </c>
    </row>
    <row r="39" spans="1:6" x14ac:dyDescent="0.2">
      <c r="A39" s="2">
        <f t="shared" si="4"/>
        <v>3.0599999999999987</v>
      </c>
      <c r="B39" s="2" t="s">
        <v>177</v>
      </c>
      <c r="C39" s="2" t="s">
        <v>2</v>
      </c>
      <c r="D39" s="2">
        <v>1</v>
      </c>
      <c r="E39" s="2">
        <f>VLOOKUP(B39,'Listado de precios'!$A$5:$C$184,3,0)</f>
        <v>1550</v>
      </c>
      <c r="F39" s="2">
        <f t="shared" si="5"/>
        <v>1550</v>
      </c>
    </row>
    <row r="40" spans="1:6" x14ac:dyDescent="0.2">
      <c r="A40" s="2">
        <f t="shared" si="4"/>
        <v>3.0699999999999985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5"/>
        <v>9630</v>
      </c>
    </row>
    <row r="41" spans="1:6" x14ac:dyDescent="0.2">
      <c r="E41" s="2" t="s">
        <v>87</v>
      </c>
      <c r="F41" s="2">
        <f>SUM(F34:F40)</f>
        <v>40227.891000000003</v>
      </c>
    </row>
    <row r="43" spans="1:6" x14ac:dyDescent="0.2">
      <c r="A43" s="2" t="s">
        <v>10</v>
      </c>
      <c r="B43" s="2" t="s">
        <v>223</v>
      </c>
    </row>
    <row r="44" spans="1:6" x14ac:dyDescent="0.2">
      <c r="A44" s="2">
        <v>4</v>
      </c>
      <c r="B44" s="2" t="s">
        <v>15</v>
      </c>
    </row>
    <row r="45" spans="1:6" x14ac:dyDescent="0.2">
      <c r="A45" s="2">
        <v>3.01</v>
      </c>
      <c r="B45" s="2" t="s">
        <v>37</v>
      </c>
      <c r="C45" s="2" t="s">
        <v>38</v>
      </c>
      <c r="D45" s="2">
        <v>3.3900000000000002E-3</v>
      </c>
      <c r="E45" s="2">
        <f>VLOOKUP(B45,'Listado de precios'!$A$5:$C$184,3,0)</f>
        <v>56900</v>
      </c>
      <c r="F45" s="2">
        <f t="shared" ref="F45:F51" si="6">D45*E45</f>
        <v>192.89100000000002</v>
      </c>
    </row>
    <row r="46" spans="1:6" x14ac:dyDescent="0.2">
      <c r="A46" s="2">
        <v>3.0199999999999996</v>
      </c>
      <c r="B46" s="2" t="s">
        <v>53</v>
      </c>
      <c r="C46" s="2" t="s">
        <v>2</v>
      </c>
      <c r="D46" s="2">
        <v>0.01</v>
      </c>
      <c r="E46" s="2">
        <f>VLOOKUP(B46,'Listado de precios'!$A$5:$C$184,3,0)</f>
        <v>27900</v>
      </c>
      <c r="F46" s="2">
        <f t="shared" si="6"/>
        <v>279</v>
      </c>
    </row>
    <row r="47" spans="1:6" x14ac:dyDescent="0.2">
      <c r="A47" s="2">
        <v>3.0299999999999994</v>
      </c>
      <c r="B47" s="2" t="s">
        <v>150</v>
      </c>
      <c r="C47" s="2" t="s">
        <v>1</v>
      </c>
      <c r="D47" s="2">
        <v>2</v>
      </c>
      <c r="E47" s="2">
        <f>VLOOKUP(B47,'Listado de precios'!$A$5:$C$184,3,0)</f>
        <v>880</v>
      </c>
      <c r="F47" s="2">
        <f t="shared" si="6"/>
        <v>1760</v>
      </c>
    </row>
    <row r="48" spans="1:6" x14ac:dyDescent="0.2">
      <c r="A48" s="2">
        <v>3.0399999999999991</v>
      </c>
      <c r="B48" s="2" t="s">
        <v>131</v>
      </c>
      <c r="C48" s="2" t="s">
        <v>1</v>
      </c>
      <c r="D48" s="2">
        <f>D47</f>
        <v>2</v>
      </c>
      <c r="E48" s="2">
        <f>VLOOKUP(B48,'Listado de precios'!$A$5:$C$184,3,0)</f>
        <v>2167</v>
      </c>
      <c r="F48" s="2">
        <f t="shared" si="6"/>
        <v>4334</v>
      </c>
    </row>
    <row r="49" spans="1:6" x14ac:dyDescent="0.2">
      <c r="A49" s="2">
        <v>3.0499999999999989</v>
      </c>
      <c r="B49" s="2" t="s">
        <v>74</v>
      </c>
      <c r="C49" s="2" t="s">
        <v>75</v>
      </c>
      <c r="D49" s="2">
        <v>1</v>
      </c>
      <c r="E49" s="2">
        <f>VLOOKUP(B49,'Listado de precios'!$A$5:$C$184,3,0)</f>
        <v>4200</v>
      </c>
      <c r="F49" s="2">
        <f t="shared" si="6"/>
        <v>4200</v>
      </c>
    </row>
    <row r="50" spans="1:6" x14ac:dyDescent="0.2">
      <c r="A50" s="2">
        <v>3.0599999999999987</v>
      </c>
      <c r="B50" s="2" t="s">
        <v>177</v>
      </c>
      <c r="C50" s="2" t="s">
        <v>2</v>
      </c>
      <c r="D50" s="2">
        <v>1</v>
      </c>
      <c r="E50" s="2">
        <f>VLOOKUP(B50,'Listado de precios'!$A$5:$C$184,3,0)</f>
        <v>1550</v>
      </c>
      <c r="F50" s="2">
        <f t="shared" si="6"/>
        <v>1550</v>
      </c>
    </row>
    <row r="51" spans="1:6" x14ac:dyDescent="0.2">
      <c r="A51" s="2">
        <v>3.0699999999999985</v>
      </c>
      <c r="B51" s="2" t="s">
        <v>63</v>
      </c>
      <c r="C51" s="2" t="s">
        <v>2</v>
      </c>
      <c r="D51" s="2">
        <v>1</v>
      </c>
      <c r="E51" s="2">
        <f>VLOOKUP(B51,'Listado de precios'!$A$5:$C$184,3,0)</f>
        <v>9630</v>
      </c>
      <c r="F51" s="2">
        <f t="shared" si="6"/>
        <v>9630</v>
      </c>
    </row>
    <row r="52" spans="1:6" x14ac:dyDescent="0.2">
      <c r="E52" s="2" t="s">
        <v>87</v>
      </c>
      <c r="F52" s="2">
        <f>SUM(F45:F51)</f>
        <v>21945.891</v>
      </c>
    </row>
    <row r="54" spans="1:6" x14ac:dyDescent="0.2">
      <c r="A54" s="2" t="s">
        <v>10</v>
      </c>
      <c r="B54" s="2" t="s">
        <v>222</v>
      </c>
    </row>
    <row r="55" spans="1:6" x14ac:dyDescent="0.2">
      <c r="A55" s="2">
        <v>4</v>
      </c>
      <c r="B55" s="2" t="s">
        <v>15</v>
      </c>
    </row>
    <row r="56" spans="1:6" x14ac:dyDescent="0.2">
      <c r="A56" s="2">
        <f t="shared" ref="A56:A65" si="7">A55+0.01</f>
        <v>4.01</v>
      </c>
      <c r="B56" s="2" t="s">
        <v>37</v>
      </c>
      <c r="C56" s="2" t="s">
        <v>38</v>
      </c>
      <c r="D56" s="2">
        <v>3.3900000000000002E-3</v>
      </c>
      <c r="E56" s="2">
        <f>VLOOKUP(B56,'Listado de precios'!$A$5:$C$184,3,0)</f>
        <v>56900</v>
      </c>
      <c r="F56" s="2">
        <f t="shared" ref="F56:F65" si="8">E56*D56</f>
        <v>192.89100000000002</v>
      </c>
    </row>
    <row r="57" spans="1:6" x14ac:dyDescent="0.2">
      <c r="A57" s="2">
        <f t="shared" si="7"/>
        <v>4.0199999999999996</v>
      </c>
      <c r="B57" s="2" t="s">
        <v>53</v>
      </c>
      <c r="C57" s="2" t="s">
        <v>2</v>
      </c>
      <c r="D57" s="2">
        <v>0.01</v>
      </c>
      <c r="E57" s="2">
        <f>VLOOKUP(B57,'Listado de precios'!$A$5:$C$184,3,0)</f>
        <v>27900</v>
      </c>
      <c r="F57" s="2">
        <f t="shared" si="8"/>
        <v>279</v>
      </c>
    </row>
    <row r="58" spans="1:6" x14ac:dyDescent="0.2">
      <c r="A58" s="2">
        <f t="shared" si="7"/>
        <v>4.0299999999999994</v>
      </c>
      <c r="B58" s="2" t="s">
        <v>150</v>
      </c>
      <c r="C58" s="2" t="s">
        <v>1</v>
      </c>
      <c r="D58" s="2">
        <v>5</v>
      </c>
      <c r="E58" s="2">
        <f>VLOOKUP(B58,'Listado de precios'!$A$5:$C$184,3,0)</f>
        <v>880</v>
      </c>
      <c r="F58" s="2">
        <f t="shared" si="8"/>
        <v>4400</v>
      </c>
    </row>
    <row r="59" spans="1:6" x14ac:dyDescent="0.2">
      <c r="A59" s="2">
        <f t="shared" si="7"/>
        <v>4.0399999999999991</v>
      </c>
      <c r="B59" s="2" t="s">
        <v>131</v>
      </c>
      <c r="C59" s="2" t="s">
        <v>1</v>
      </c>
      <c r="D59" s="2">
        <f>D58</f>
        <v>5</v>
      </c>
      <c r="E59" s="2">
        <f>VLOOKUP(B59,'Listado de precios'!$A$5:$C$184,3,0)</f>
        <v>2167</v>
      </c>
      <c r="F59" s="2">
        <f t="shared" si="8"/>
        <v>10835</v>
      </c>
    </row>
    <row r="60" spans="1:6" x14ac:dyDescent="0.2">
      <c r="A60" s="2">
        <f t="shared" si="7"/>
        <v>4.0499999999999989</v>
      </c>
      <c r="B60" s="2" t="s">
        <v>69</v>
      </c>
      <c r="C60" s="2" t="s">
        <v>2</v>
      </c>
      <c r="D60" s="2">
        <v>1</v>
      </c>
      <c r="E60" s="2">
        <f>VLOOKUP(B60,'Listado de precios'!$A$5:$C$184,3,0)</f>
        <v>4400</v>
      </c>
      <c r="F60" s="2">
        <f t="shared" si="8"/>
        <v>4400</v>
      </c>
    </row>
    <row r="61" spans="1:6" x14ac:dyDescent="0.2">
      <c r="A61" s="2">
        <f t="shared" si="7"/>
        <v>4.0599999999999987</v>
      </c>
      <c r="B61" s="2" t="s">
        <v>177</v>
      </c>
      <c r="C61" s="2" t="s">
        <v>2</v>
      </c>
      <c r="D61" s="2">
        <v>1</v>
      </c>
      <c r="E61" s="2">
        <f>VLOOKUP(B61,'Listado de precios'!$A$5:$C$184,3,0)</f>
        <v>1550</v>
      </c>
      <c r="F61" s="2">
        <f t="shared" si="8"/>
        <v>1550</v>
      </c>
    </row>
    <row r="62" spans="1:6" x14ac:dyDescent="0.2">
      <c r="A62" s="2">
        <f t="shared" si="7"/>
        <v>4.0699999999999985</v>
      </c>
      <c r="B62" s="2" t="s">
        <v>41</v>
      </c>
      <c r="C62" s="2" t="s">
        <v>2</v>
      </c>
      <c r="D62" s="2">
        <v>1</v>
      </c>
      <c r="E62" s="2">
        <f>VLOOKUP(B62,'Listado de precios'!$A$5:$C$184,3,0)</f>
        <v>1100</v>
      </c>
      <c r="F62" s="2">
        <f t="shared" si="8"/>
        <v>1100</v>
      </c>
    </row>
    <row r="63" spans="1:6" x14ac:dyDescent="0.2">
      <c r="A63" s="2">
        <f t="shared" si="7"/>
        <v>4.0799999999999983</v>
      </c>
      <c r="B63" s="2" t="s">
        <v>22</v>
      </c>
      <c r="C63" s="2" t="s">
        <v>1</v>
      </c>
      <c r="D63" s="2">
        <f>D58+1</f>
        <v>6</v>
      </c>
      <c r="E63" s="2">
        <f>VLOOKUP(B63,'Listado de precios'!$A$5:$C$184,3,0)</f>
        <v>1076.0159999999998</v>
      </c>
      <c r="F63" s="2">
        <f t="shared" si="8"/>
        <v>6456.0959999999995</v>
      </c>
    </row>
    <row r="64" spans="1:6" x14ac:dyDescent="0.2">
      <c r="A64" s="2">
        <f t="shared" si="7"/>
        <v>4.0899999999999981</v>
      </c>
      <c r="B64" s="2" t="s">
        <v>62</v>
      </c>
      <c r="C64" s="2" t="s">
        <v>2</v>
      </c>
      <c r="D64" s="2">
        <v>1</v>
      </c>
      <c r="E64" s="2">
        <f>VLOOKUP(B64,'Listado de precios'!$A$5:$C$184,3,0)</f>
        <v>12840</v>
      </c>
      <c r="F64" s="2">
        <f t="shared" si="8"/>
        <v>12840</v>
      </c>
    </row>
    <row r="65" spans="1:6" x14ac:dyDescent="0.2">
      <c r="A65" s="2">
        <f t="shared" si="7"/>
        <v>4.0999999999999979</v>
      </c>
      <c r="B65" s="2" t="s">
        <v>146</v>
      </c>
      <c r="D65" s="2">
        <v>1</v>
      </c>
      <c r="E65" s="2">
        <f>VLOOKUP(B65,'Listado de precios'!$A$5:$C$184,3,0)</f>
        <v>10000</v>
      </c>
      <c r="F65" s="2">
        <f t="shared" si="8"/>
        <v>10000</v>
      </c>
    </row>
    <row r="66" spans="1:6" x14ac:dyDescent="0.2">
      <c r="E66" s="2" t="s">
        <v>87</v>
      </c>
      <c r="F66" s="2">
        <f>SUM(F56:F65)</f>
        <v>52052.987000000001</v>
      </c>
    </row>
    <row r="68" spans="1:6" x14ac:dyDescent="0.2">
      <c r="A68" s="2" t="s">
        <v>10</v>
      </c>
      <c r="B68" s="2" t="s">
        <v>141</v>
      </c>
    </row>
    <row r="69" spans="1:6" x14ac:dyDescent="0.2">
      <c r="A69" s="2">
        <v>5</v>
      </c>
      <c r="B69" s="2" t="s">
        <v>15</v>
      </c>
    </row>
    <row r="70" spans="1:6" x14ac:dyDescent="0.2">
      <c r="A70" s="2">
        <f t="shared" ref="A70:A79" si="9">A69+0.01</f>
        <v>5.01</v>
      </c>
      <c r="B70" s="2" t="s">
        <v>37</v>
      </c>
      <c r="C70" s="2" t="s">
        <v>38</v>
      </c>
      <c r="D70" s="2">
        <v>3.3900000000000002E-3</v>
      </c>
      <c r="E70" s="2">
        <f>VLOOKUP(B70,'Listado de precios'!$A$5:$C$184,3,0)</f>
        <v>56900</v>
      </c>
      <c r="F70" s="2">
        <f t="shared" ref="F70:F78" si="10">D70*E70</f>
        <v>192.89100000000002</v>
      </c>
    </row>
    <row r="71" spans="1:6" x14ac:dyDescent="0.2">
      <c r="A71" s="2">
        <f t="shared" si="9"/>
        <v>5.0199999999999996</v>
      </c>
      <c r="B71" s="2" t="s">
        <v>53</v>
      </c>
      <c r="C71" s="2" t="s">
        <v>2</v>
      </c>
      <c r="D71" s="2">
        <v>0.01</v>
      </c>
      <c r="E71" s="2">
        <f>VLOOKUP(B71,'Listado de precios'!$A$5:$C$184,3,0)</f>
        <v>27900</v>
      </c>
      <c r="F71" s="2">
        <f t="shared" si="10"/>
        <v>279</v>
      </c>
    </row>
    <row r="72" spans="1:6" x14ac:dyDescent="0.2">
      <c r="A72" s="2">
        <f t="shared" si="9"/>
        <v>5.0299999999999994</v>
      </c>
      <c r="B72" s="2" t="s">
        <v>150</v>
      </c>
      <c r="C72" s="2" t="s">
        <v>1</v>
      </c>
      <c r="D72" s="2">
        <v>7</v>
      </c>
      <c r="E72" s="2">
        <f>VLOOKUP(B72,'Listado de precios'!$A$5:$C$184,3,0)</f>
        <v>880</v>
      </c>
      <c r="F72" s="2">
        <f t="shared" si="10"/>
        <v>6160</v>
      </c>
    </row>
    <row r="73" spans="1:6" x14ac:dyDescent="0.2">
      <c r="A73" s="2">
        <f t="shared" si="9"/>
        <v>5.0399999999999991</v>
      </c>
      <c r="B73" s="2" t="s">
        <v>131</v>
      </c>
      <c r="C73" s="2" t="s">
        <v>1</v>
      </c>
      <c r="D73" s="2">
        <f>D72</f>
        <v>7</v>
      </c>
      <c r="E73" s="2">
        <f>VLOOKUP(B73,'Listado de precios'!$A$5:$C$184,3,0)</f>
        <v>2167</v>
      </c>
      <c r="F73" s="2">
        <f t="shared" si="10"/>
        <v>15169</v>
      </c>
    </row>
    <row r="74" spans="1:6" x14ac:dyDescent="0.2">
      <c r="A74" s="2">
        <f t="shared" si="9"/>
        <v>5.0499999999999989</v>
      </c>
      <c r="B74" s="2" t="s">
        <v>71</v>
      </c>
      <c r="C74" s="2" t="s">
        <v>2</v>
      </c>
      <c r="D74" s="2">
        <v>1</v>
      </c>
      <c r="E74" s="2">
        <f>VLOOKUP(B74,'Listado de precios'!$A$5:$C$184,3,0)</f>
        <v>15000</v>
      </c>
      <c r="F74" s="2">
        <f t="shared" si="10"/>
        <v>15000</v>
      </c>
    </row>
    <row r="75" spans="1:6" x14ac:dyDescent="0.2">
      <c r="A75" s="2">
        <f t="shared" si="9"/>
        <v>5.0599999999999987</v>
      </c>
      <c r="B75" s="2" t="s">
        <v>177</v>
      </c>
      <c r="C75" s="2" t="s">
        <v>2</v>
      </c>
      <c r="D75" s="2">
        <v>1</v>
      </c>
      <c r="E75" s="2">
        <f>VLOOKUP(B75,'Listado de precios'!$A$5:$C$184,3,0)</f>
        <v>1550</v>
      </c>
      <c r="F75" s="2">
        <f t="shared" si="10"/>
        <v>1550</v>
      </c>
    </row>
    <row r="76" spans="1:6" x14ac:dyDescent="0.2">
      <c r="A76" s="2">
        <f t="shared" si="9"/>
        <v>5.0699999999999985</v>
      </c>
      <c r="B76" s="2" t="s">
        <v>28</v>
      </c>
      <c r="C76" s="2" t="s">
        <v>1</v>
      </c>
      <c r="D76" s="2">
        <v>14</v>
      </c>
      <c r="E76" s="2">
        <f>VLOOKUP(B76,'Listado de precios'!$A$5:$C$184,3,0)</f>
        <v>938.71194000000003</v>
      </c>
      <c r="F76" s="2">
        <f t="shared" si="10"/>
        <v>13141.96716</v>
      </c>
    </row>
    <row r="77" spans="1:6" x14ac:dyDescent="0.2">
      <c r="A77" s="2">
        <f t="shared" si="9"/>
        <v>5.0799999999999983</v>
      </c>
      <c r="B77" s="2" t="s">
        <v>42</v>
      </c>
      <c r="C77" s="2" t="s">
        <v>2</v>
      </c>
      <c r="D77" s="2">
        <v>2</v>
      </c>
      <c r="E77" s="2">
        <f>VLOOKUP(B77,'Listado de precios'!$A$5:$C$184,3,0)</f>
        <v>895.71749999999997</v>
      </c>
      <c r="F77" s="2">
        <f t="shared" si="10"/>
        <v>1791.4349999999999</v>
      </c>
    </row>
    <row r="78" spans="1:6" x14ac:dyDescent="0.2">
      <c r="A78" s="2">
        <f t="shared" si="9"/>
        <v>5.0899999999999981</v>
      </c>
      <c r="B78" s="2" t="s">
        <v>64</v>
      </c>
      <c r="C78" s="2" t="s">
        <v>2</v>
      </c>
      <c r="D78" s="2">
        <v>1</v>
      </c>
      <c r="E78" s="2">
        <f>VLOOKUP(B78,'Listado de precios'!$A$5:$C$184,3,0)</f>
        <v>12840</v>
      </c>
      <c r="F78" s="2">
        <f t="shared" si="10"/>
        <v>12840</v>
      </c>
    </row>
    <row r="79" spans="1:6" x14ac:dyDescent="0.2">
      <c r="A79" s="2">
        <f t="shared" si="9"/>
        <v>5.0999999999999979</v>
      </c>
      <c r="B79" s="2" t="s">
        <v>147</v>
      </c>
      <c r="C79" s="2" t="s">
        <v>2</v>
      </c>
      <c r="D79" s="2">
        <v>1</v>
      </c>
      <c r="E79" s="2">
        <f>VLOOKUP(B79,'Listado de precios'!$A$5:$C$184,3,0)</f>
        <v>6000</v>
      </c>
      <c r="F79" s="2">
        <f>E79*D79</f>
        <v>6000</v>
      </c>
    </row>
    <row r="80" spans="1:6" x14ac:dyDescent="0.2">
      <c r="E80" s="2" t="s">
        <v>87</v>
      </c>
      <c r="F80" s="2">
        <f>SUM(F70:F79)</f>
        <v>72124.293160000001</v>
      </c>
    </row>
    <row r="83" spans="1:6" x14ac:dyDescent="0.2">
      <c r="A83" s="2" t="s">
        <v>10</v>
      </c>
      <c r="B83" s="2" t="s">
        <v>142</v>
      </c>
    </row>
    <row r="84" spans="1:6" x14ac:dyDescent="0.2">
      <c r="A84" s="2">
        <v>6</v>
      </c>
      <c r="B84" s="2" t="s">
        <v>15</v>
      </c>
    </row>
    <row r="85" spans="1:6" x14ac:dyDescent="0.2">
      <c r="A85" s="2">
        <f t="shared" ref="A85:A91" si="11">A84+0.01</f>
        <v>6.01</v>
      </c>
      <c r="B85" s="2" t="s">
        <v>37</v>
      </c>
      <c r="C85" s="2" t="s">
        <v>38</v>
      </c>
      <c r="D85" s="2">
        <v>3.3900000000000002E-3</v>
      </c>
      <c r="E85" s="2">
        <f>VLOOKUP(B85,'Listado de precios'!$A$5:$C$184,3,0)</f>
        <v>56900</v>
      </c>
      <c r="F85" s="2">
        <f t="shared" ref="F85:F91" si="12">D85*E85</f>
        <v>192.89100000000002</v>
      </c>
    </row>
    <row r="86" spans="1:6" x14ac:dyDescent="0.2">
      <c r="A86" s="2">
        <f t="shared" si="11"/>
        <v>6.02</v>
      </c>
      <c r="B86" s="2" t="s">
        <v>53</v>
      </c>
      <c r="C86" s="2" t="s">
        <v>2</v>
      </c>
      <c r="D86" s="2">
        <v>0.01</v>
      </c>
      <c r="E86" s="2">
        <f>VLOOKUP(B86,'Listado de precios'!$A$5:$C$184,3,0)</f>
        <v>27900</v>
      </c>
      <c r="F86" s="2">
        <f t="shared" si="12"/>
        <v>279</v>
      </c>
    </row>
    <row r="87" spans="1:6" x14ac:dyDescent="0.2">
      <c r="A87" s="2">
        <f t="shared" si="11"/>
        <v>6.0299999999999994</v>
      </c>
      <c r="B87" s="2" t="s">
        <v>150</v>
      </c>
      <c r="C87" s="2" t="s">
        <v>1</v>
      </c>
      <c r="D87" s="2">
        <v>8</v>
      </c>
      <c r="E87" s="2">
        <f>VLOOKUP(B87,'Listado de precios'!$A$5:$C$184,3,0)</f>
        <v>880</v>
      </c>
      <c r="F87" s="2">
        <f t="shared" si="12"/>
        <v>7040</v>
      </c>
    </row>
    <row r="88" spans="1:6" x14ac:dyDescent="0.2">
      <c r="A88" s="2">
        <f t="shared" si="11"/>
        <v>6.0399999999999991</v>
      </c>
      <c r="B88" s="2" t="s">
        <v>131</v>
      </c>
      <c r="C88" s="2" t="s">
        <v>1</v>
      </c>
      <c r="D88" s="2">
        <f>D87</f>
        <v>8</v>
      </c>
      <c r="E88" s="2">
        <f>VLOOKUP(B88,'Listado de precios'!$A$5:$C$184,3,0)</f>
        <v>2167</v>
      </c>
      <c r="F88" s="2">
        <f t="shared" si="12"/>
        <v>17336</v>
      </c>
    </row>
    <row r="89" spans="1:6" x14ac:dyDescent="0.2">
      <c r="A89" s="2">
        <f t="shared" si="11"/>
        <v>6.0499999999999989</v>
      </c>
      <c r="B89" s="2" t="s">
        <v>74</v>
      </c>
      <c r="C89" s="2" t="s">
        <v>75</v>
      </c>
      <c r="D89" s="2">
        <v>1</v>
      </c>
      <c r="E89" s="2">
        <f>VLOOKUP(B89,'Listado de precios'!$A$5:$C$184,3,0)</f>
        <v>4200</v>
      </c>
      <c r="F89" s="2">
        <f t="shared" si="12"/>
        <v>4200</v>
      </c>
    </row>
    <row r="90" spans="1:6" x14ac:dyDescent="0.2">
      <c r="A90" s="2">
        <f t="shared" si="11"/>
        <v>6.0599999999999987</v>
      </c>
      <c r="B90" s="2" t="s">
        <v>177</v>
      </c>
      <c r="C90" s="2" t="s">
        <v>2</v>
      </c>
      <c r="D90" s="2">
        <v>1</v>
      </c>
      <c r="E90" s="2">
        <f>VLOOKUP(B90,'Listado de precios'!$A$5:$C$184,3,0)</f>
        <v>1550</v>
      </c>
      <c r="F90" s="2">
        <f t="shared" si="12"/>
        <v>1550</v>
      </c>
    </row>
    <row r="91" spans="1:6" x14ac:dyDescent="0.2">
      <c r="A91" s="2">
        <f t="shared" si="11"/>
        <v>6.0699999999999985</v>
      </c>
      <c r="B91" s="2" t="s">
        <v>63</v>
      </c>
      <c r="C91" s="2" t="s">
        <v>2</v>
      </c>
      <c r="D91" s="2">
        <v>1</v>
      </c>
      <c r="E91" s="2">
        <f>VLOOKUP(B91,'Listado de precios'!$A$5:$C$184,3,0)</f>
        <v>9630</v>
      </c>
      <c r="F91" s="2">
        <f t="shared" si="12"/>
        <v>9630</v>
      </c>
    </row>
    <row r="92" spans="1:6" x14ac:dyDescent="0.2">
      <c r="E92" s="2" t="s">
        <v>87</v>
      </c>
      <c r="F92" s="2">
        <f>SUM(F85:F91)</f>
        <v>40227.891000000003</v>
      </c>
    </row>
    <row r="94" spans="1:6" x14ac:dyDescent="0.2">
      <c r="A94" s="2" t="s">
        <v>10</v>
      </c>
      <c r="B94" s="2" t="s">
        <v>143</v>
      </c>
    </row>
    <row r="95" spans="1:6" x14ac:dyDescent="0.2">
      <c r="A95" s="2">
        <v>7</v>
      </c>
      <c r="B95" s="2" t="s">
        <v>15</v>
      </c>
    </row>
    <row r="96" spans="1:6" x14ac:dyDescent="0.2">
      <c r="A96" s="2">
        <f t="shared" ref="A96:A104" si="13">A95+0.01</f>
        <v>7.01</v>
      </c>
      <c r="B96" s="2" t="s">
        <v>32</v>
      </c>
      <c r="C96" s="2" t="s">
        <v>2</v>
      </c>
      <c r="D96" s="2">
        <v>1</v>
      </c>
      <c r="E96" s="2">
        <f>VLOOKUP(B96,'Listado de precios'!$A$5:$C$184,3,0)</f>
        <v>31887.542999999998</v>
      </c>
      <c r="F96" s="2">
        <f>D96*E96</f>
        <v>31887.542999999998</v>
      </c>
    </row>
    <row r="97" spans="1:6" x14ac:dyDescent="0.2">
      <c r="A97" s="2">
        <f t="shared" si="13"/>
        <v>7.02</v>
      </c>
      <c r="B97" s="2" t="s">
        <v>79</v>
      </c>
      <c r="C97" s="2" t="s">
        <v>1</v>
      </c>
      <c r="D97" s="2">
        <v>6</v>
      </c>
      <c r="E97" s="2">
        <f>VLOOKUP(B97,'Listado de precios'!$A$5:$C$184,3,0)</f>
        <v>4659</v>
      </c>
      <c r="F97" s="2">
        <f>D97*E97</f>
        <v>27954</v>
      </c>
    </row>
    <row r="98" spans="1:6" x14ac:dyDescent="0.2">
      <c r="A98" s="2">
        <f t="shared" si="13"/>
        <v>7.0299999999999994</v>
      </c>
      <c r="B98" s="2" t="s">
        <v>129</v>
      </c>
      <c r="C98" s="2" t="s">
        <v>1</v>
      </c>
      <c r="D98" s="2">
        <f>D97</f>
        <v>6</v>
      </c>
      <c r="E98" s="2">
        <f>VLOOKUP(B98,'Listado de precios'!$A$5:$C$184,3,0)</f>
        <v>2167</v>
      </c>
      <c r="F98" s="2">
        <f>E98*D98</f>
        <v>13002</v>
      </c>
    </row>
    <row r="99" spans="1:6" x14ac:dyDescent="0.2">
      <c r="A99" s="2">
        <f t="shared" si="13"/>
        <v>7.0399999999999991</v>
      </c>
      <c r="B99" s="2" t="s">
        <v>52</v>
      </c>
      <c r="C99" s="2" t="s">
        <v>2</v>
      </c>
      <c r="D99" s="2">
        <v>7</v>
      </c>
      <c r="E99" s="2">
        <f>VLOOKUP(B99,'Listado de precios'!$A$5:$C$184,3,0)</f>
        <v>165</v>
      </c>
      <c r="F99" s="2">
        <f>E99*D99</f>
        <v>1155</v>
      </c>
    </row>
    <row r="100" spans="1:6" x14ac:dyDescent="0.2">
      <c r="A100" s="2">
        <f t="shared" si="13"/>
        <v>7.0499999999999989</v>
      </c>
      <c r="B100" s="2" t="s">
        <v>0</v>
      </c>
      <c r="C100" s="2" t="s">
        <v>1</v>
      </c>
      <c r="D100" s="2">
        <v>2.9</v>
      </c>
      <c r="E100" s="2">
        <f>VLOOKUP(B100,'Listado de precios'!$A$5:$C$184,3,0)</f>
        <v>600</v>
      </c>
      <c r="F100" s="2">
        <f>D100*E100</f>
        <v>1740</v>
      </c>
    </row>
    <row r="101" spans="1:6" x14ac:dyDescent="0.2">
      <c r="A101" s="2">
        <f t="shared" si="13"/>
        <v>7.0599999999999987</v>
      </c>
      <c r="B101" s="2" t="s">
        <v>61</v>
      </c>
      <c r="C101" s="2" t="s">
        <v>2</v>
      </c>
      <c r="D101" s="2">
        <v>1</v>
      </c>
      <c r="E101" s="2">
        <f>VLOOKUP(B101,'Listado de precios'!$A$5:$C$184,3,0)</f>
        <v>19260</v>
      </c>
      <c r="F101" s="2">
        <f>D101*E101</f>
        <v>19260</v>
      </c>
    </row>
    <row r="102" spans="1:6" x14ac:dyDescent="0.2">
      <c r="A102" s="2">
        <f t="shared" si="13"/>
        <v>7.0699999999999985</v>
      </c>
      <c r="B102" s="2" t="s">
        <v>70</v>
      </c>
      <c r="C102" s="2" t="s">
        <v>2</v>
      </c>
      <c r="D102" s="2">
        <v>1</v>
      </c>
      <c r="E102" s="2">
        <f>VLOOKUP(B102,'Listado de precios'!$A$5:$C$184,3,0)</f>
        <v>9200</v>
      </c>
      <c r="F102" s="2">
        <f>D102*E102</f>
        <v>9200</v>
      </c>
    </row>
    <row r="103" spans="1:6" x14ac:dyDescent="0.2">
      <c r="A103" s="2">
        <f t="shared" si="13"/>
        <v>7.0799999999999983</v>
      </c>
      <c r="B103" s="2" t="s">
        <v>85</v>
      </c>
      <c r="C103" s="2" t="s">
        <v>2</v>
      </c>
      <c r="D103" s="2">
        <v>1</v>
      </c>
      <c r="E103" s="2">
        <f>VLOOKUP(B103,'Listado de precios'!$A$5:$C$184,3,0)</f>
        <v>2316.6666666666665</v>
      </c>
      <c r="F103" s="2">
        <f>D103*E103</f>
        <v>2316.6666666666665</v>
      </c>
    </row>
    <row r="104" spans="1:6" x14ac:dyDescent="0.2">
      <c r="A104" s="2">
        <f t="shared" si="13"/>
        <v>7.0899999999999981</v>
      </c>
      <c r="B104" s="2" t="s">
        <v>41</v>
      </c>
      <c r="C104" s="2" t="s">
        <v>2</v>
      </c>
      <c r="D104" s="2">
        <v>2</v>
      </c>
      <c r="E104" s="2">
        <f>VLOOKUP(B104,'Listado de precios'!$A$5:$C$184,3,0)</f>
        <v>1100</v>
      </c>
      <c r="F104" s="2">
        <f>D104*E104</f>
        <v>2200</v>
      </c>
    </row>
    <row r="105" spans="1:6" x14ac:dyDescent="0.2">
      <c r="E105" s="2" t="s">
        <v>87</v>
      </c>
      <c r="F105" s="2">
        <f>SUM(F96:F104)</f>
        <v>108715.20966666668</v>
      </c>
    </row>
    <row r="107" spans="1:6" x14ac:dyDescent="0.2">
      <c r="A107" s="2" t="s">
        <v>10</v>
      </c>
      <c r="B107" s="2" t="s">
        <v>106</v>
      </c>
    </row>
    <row r="108" spans="1:6" x14ac:dyDescent="0.2">
      <c r="A108" s="2">
        <v>8</v>
      </c>
      <c r="B108" s="2" t="s">
        <v>15</v>
      </c>
    </row>
    <row r="109" spans="1:6" x14ac:dyDescent="0.2">
      <c r="A109" s="2">
        <f t="shared" ref="A109:A124" si="14">A108+0.01</f>
        <v>8.01</v>
      </c>
      <c r="B109" s="2" t="s">
        <v>48</v>
      </c>
      <c r="C109" s="2" t="s">
        <v>2</v>
      </c>
      <c r="D109" s="2">
        <v>1</v>
      </c>
      <c r="E109" s="2">
        <f>VLOOKUP(B109,'Listado de precios'!$A$5:$C$184,3,0)</f>
        <v>710655</v>
      </c>
      <c r="F109" s="2">
        <f t="shared" ref="F109:F122" si="15">E109*D109</f>
        <v>710655</v>
      </c>
    </row>
    <row r="110" spans="1:6" x14ac:dyDescent="0.2">
      <c r="A110" s="2">
        <f t="shared" si="14"/>
        <v>8.02</v>
      </c>
      <c r="B110" s="2" t="s">
        <v>160</v>
      </c>
      <c r="C110" s="2" t="s">
        <v>1</v>
      </c>
      <c r="D110" s="2">
        <v>4</v>
      </c>
      <c r="E110" s="2">
        <f>VLOOKUP(B110,'Listado de precios'!$A$5:$C$184,3,0)</f>
        <v>10065</v>
      </c>
      <c r="F110" s="2">
        <f t="shared" si="15"/>
        <v>40260</v>
      </c>
    </row>
    <row r="111" spans="1:6" x14ac:dyDescent="0.2">
      <c r="A111" s="2">
        <f t="shared" si="14"/>
        <v>8.0299999999999994</v>
      </c>
      <c r="B111" s="2" t="s">
        <v>77</v>
      </c>
      <c r="C111" s="2" t="s">
        <v>1</v>
      </c>
      <c r="D111" s="2">
        <v>43</v>
      </c>
      <c r="E111" s="2">
        <f>VLOOKUP(B111,'Listado de precios'!$A$5:$C$184,3,0)</f>
        <v>9946</v>
      </c>
      <c r="F111" s="2">
        <f t="shared" si="15"/>
        <v>427678</v>
      </c>
    </row>
    <row r="112" spans="1:6" x14ac:dyDescent="0.2">
      <c r="A112" s="2">
        <f t="shared" si="14"/>
        <v>8.0399999999999991</v>
      </c>
      <c r="B112" s="2" t="s">
        <v>161</v>
      </c>
      <c r="C112" s="2" t="s">
        <v>1</v>
      </c>
      <c r="D112" s="2">
        <f>D110</f>
        <v>4</v>
      </c>
      <c r="E112" s="2">
        <f>VLOOKUP(B112,'Listado de precios'!$A$5:$C$184,3,0)</f>
        <v>2167</v>
      </c>
      <c r="F112" s="2">
        <f t="shared" si="15"/>
        <v>8668</v>
      </c>
    </row>
    <row r="113" spans="1:6" x14ac:dyDescent="0.2">
      <c r="A113" s="2">
        <f t="shared" si="14"/>
        <v>8.0499999999999989</v>
      </c>
      <c r="B113" s="2" t="s">
        <v>127</v>
      </c>
      <c r="C113" s="2" t="s">
        <v>1</v>
      </c>
      <c r="D113" s="2">
        <f>D111</f>
        <v>43</v>
      </c>
      <c r="E113" s="2">
        <f>VLOOKUP(B113,'Listado de precios'!$A$5:$C$184,3,0)</f>
        <v>4333</v>
      </c>
      <c r="F113" s="2">
        <f t="shared" si="15"/>
        <v>186319</v>
      </c>
    </row>
    <row r="114" spans="1:6" x14ac:dyDescent="0.2">
      <c r="A114" s="2">
        <f t="shared" si="14"/>
        <v>8.0599999999999987</v>
      </c>
      <c r="B114" s="2" t="s">
        <v>30</v>
      </c>
      <c r="C114" s="2" t="s">
        <v>2</v>
      </c>
      <c r="D114" s="2">
        <v>7</v>
      </c>
      <c r="E114" s="2">
        <f>VLOOKUP(B114,'Listado de precios'!$A$5:$C$184,3,0)</f>
        <v>86580</v>
      </c>
      <c r="F114" s="2">
        <f t="shared" si="15"/>
        <v>606060</v>
      </c>
    </row>
    <row r="115" spans="1:6" x14ac:dyDescent="0.2">
      <c r="A115" s="2">
        <f t="shared" si="14"/>
        <v>8.0699999999999985</v>
      </c>
      <c r="B115" s="2" t="s">
        <v>0</v>
      </c>
      <c r="C115" s="2" t="s">
        <v>1</v>
      </c>
      <c r="D115" s="2">
        <v>11</v>
      </c>
      <c r="E115" s="2">
        <f>VLOOKUP(B115,'Listado de precios'!$A$5:$C$184,3,0)</f>
        <v>600</v>
      </c>
      <c r="F115" s="2">
        <f t="shared" si="15"/>
        <v>6600</v>
      </c>
    </row>
    <row r="116" spans="1:6" x14ac:dyDescent="0.2">
      <c r="A116" s="2">
        <f t="shared" si="14"/>
        <v>8.0799999999999983</v>
      </c>
      <c r="B116" s="2" t="s">
        <v>50</v>
      </c>
      <c r="C116" s="2" t="s">
        <v>2</v>
      </c>
      <c r="D116" s="2">
        <v>43</v>
      </c>
      <c r="E116" s="2">
        <f>VLOOKUP(B116,'Listado de precios'!$A$5:$C$184,3,0)</f>
        <v>560</v>
      </c>
      <c r="F116" s="2">
        <f t="shared" si="15"/>
        <v>24080</v>
      </c>
    </row>
    <row r="117" spans="1:6" x14ac:dyDescent="0.2">
      <c r="A117" s="2">
        <f t="shared" si="14"/>
        <v>8.0899999999999981</v>
      </c>
      <c r="B117" s="2" t="s">
        <v>54</v>
      </c>
      <c r="C117" s="2" t="s">
        <v>2</v>
      </c>
      <c r="D117" s="2">
        <f>D114</f>
        <v>7</v>
      </c>
      <c r="E117" s="2">
        <f>VLOOKUP(B117,'Listado de precios'!$A$5:$C$184,3,0)</f>
        <v>8560</v>
      </c>
      <c r="F117" s="2">
        <f t="shared" si="15"/>
        <v>59920</v>
      </c>
    </row>
    <row r="118" spans="1:6" x14ac:dyDescent="0.2">
      <c r="A118" s="2">
        <f t="shared" si="14"/>
        <v>8.0999999999999979</v>
      </c>
      <c r="B118" s="2" t="s">
        <v>149</v>
      </c>
      <c r="C118" s="2" t="s">
        <v>2</v>
      </c>
      <c r="D118" s="2">
        <v>1</v>
      </c>
      <c r="E118" s="2">
        <f>VLOOKUP(B118,'Listado de precios'!$A$5:$C$184,3,0)</f>
        <v>8560</v>
      </c>
      <c r="F118" s="2">
        <f t="shared" si="15"/>
        <v>8560</v>
      </c>
    </row>
    <row r="119" spans="1:6" x14ac:dyDescent="0.2">
      <c r="A119" s="2">
        <f t="shared" si="14"/>
        <v>8.1099999999999977</v>
      </c>
      <c r="B119" s="2" t="s">
        <v>22</v>
      </c>
      <c r="C119" s="2" t="s">
        <v>1</v>
      </c>
      <c r="D119" s="2">
        <v>82</v>
      </c>
      <c r="E119" s="2">
        <f>VLOOKUP(B119,'Listado de precios'!$A$5:$C$184,3,0)</f>
        <v>1076.0159999999998</v>
      </c>
      <c r="F119" s="2">
        <f t="shared" si="15"/>
        <v>88233.311999999991</v>
      </c>
    </row>
    <row r="120" spans="1:6" x14ac:dyDescent="0.2">
      <c r="A120" s="2">
        <f t="shared" si="14"/>
        <v>8.1199999999999974</v>
      </c>
      <c r="B120" s="2" t="s">
        <v>41</v>
      </c>
      <c r="C120" s="2" t="s">
        <v>2</v>
      </c>
      <c r="D120" s="2">
        <v>7</v>
      </c>
      <c r="E120" s="2">
        <f>VLOOKUP(B120,'Listado de precios'!$A$5:$C$184,3,0)</f>
        <v>1100</v>
      </c>
      <c r="F120" s="2">
        <f t="shared" si="15"/>
        <v>7700</v>
      </c>
    </row>
    <row r="121" spans="1:6" x14ac:dyDescent="0.2">
      <c r="A121" s="2">
        <f t="shared" si="14"/>
        <v>8.1299999999999972</v>
      </c>
      <c r="B121" s="2" t="s">
        <v>22</v>
      </c>
      <c r="C121" s="2" t="s">
        <v>1</v>
      </c>
      <c r="D121" s="2">
        <v>164</v>
      </c>
      <c r="E121" s="2">
        <f>VLOOKUP(B121,'Listado de precios'!$A$5:$C$184,3,0)</f>
        <v>1076.0159999999998</v>
      </c>
      <c r="F121" s="2">
        <f t="shared" si="15"/>
        <v>176466.62399999998</v>
      </c>
    </row>
    <row r="122" spans="1:6" x14ac:dyDescent="0.2">
      <c r="A122" s="2">
        <f t="shared" si="14"/>
        <v>8.139999999999997</v>
      </c>
      <c r="B122" s="2" t="s">
        <v>41</v>
      </c>
      <c r="C122" s="2" t="s">
        <v>205</v>
      </c>
      <c r="D122" s="2">
        <v>13</v>
      </c>
      <c r="E122" s="2">
        <f>VLOOKUP(B122,'Listado de precios'!$A$5:$C$184,3,0)</f>
        <v>1100</v>
      </c>
      <c r="F122" s="2">
        <f t="shared" si="15"/>
        <v>14300</v>
      </c>
    </row>
    <row r="123" spans="1:6" x14ac:dyDescent="0.2">
      <c r="A123" s="2">
        <f t="shared" si="14"/>
        <v>8.1499999999999968</v>
      </c>
      <c r="B123" s="2" t="s">
        <v>68</v>
      </c>
      <c r="C123" s="2" t="s">
        <v>2</v>
      </c>
      <c r="D123" s="2">
        <v>1</v>
      </c>
      <c r="E123" s="2">
        <f>VLOOKUP(B123,'Listado de precios'!$A$5:$C$184,3,0)</f>
        <v>18000</v>
      </c>
      <c r="F123" s="2">
        <f>D123*E123</f>
        <v>18000</v>
      </c>
    </row>
    <row r="124" spans="1:6" x14ac:dyDescent="0.2">
      <c r="A124" s="2">
        <f t="shared" si="14"/>
        <v>8.1599999999999966</v>
      </c>
      <c r="B124" s="2" t="s">
        <v>24</v>
      </c>
      <c r="C124" s="2" t="s">
        <v>1</v>
      </c>
      <c r="D124" s="2">
        <v>82</v>
      </c>
      <c r="E124" s="2">
        <f>VLOOKUP(B124,'Listado de precios'!$A$5:$C$184,3,0)</f>
        <v>1800</v>
      </c>
      <c r="F124" s="2">
        <f>D124*E124</f>
        <v>147600</v>
      </c>
    </row>
    <row r="125" spans="1:6" x14ac:dyDescent="0.2">
      <c r="E125" s="2" t="s">
        <v>87</v>
      </c>
      <c r="F125" s="2">
        <f>SUM(F109:F124)</f>
        <v>2531099.9359999998</v>
      </c>
    </row>
    <row r="127" spans="1:6" x14ac:dyDescent="0.2">
      <c r="A127" s="2" t="s">
        <v>10</v>
      </c>
      <c r="B127" s="2" t="s">
        <v>107</v>
      </c>
    </row>
    <row r="128" spans="1:6" x14ac:dyDescent="0.2">
      <c r="A128" s="2">
        <v>9</v>
      </c>
      <c r="B128" s="2" t="s">
        <v>15</v>
      </c>
    </row>
    <row r="129" spans="1:6" x14ac:dyDescent="0.2">
      <c r="A129" s="2">
        <f t="shared" ref="A129:A146" si="16">A128+0.01</f>
        <v>9.01</v>
      </c>
      <c r="B129" s="2" t="s">
        <v>49</v>
      </c>
      <c r="C129" s="2" t="s">
        <v>2</v>
      </c>
      <c r="D129" s="2">
        <v>4</v>
      </c>
      <c r="E129" s="2">
        <f>VLOOKUP(B129,'Listado de precios'!$A$5:$C$184,3,0)</f>
        <v>147889</v>
      </c>
      <c r="F129" s="2">
        <f t="shared" ref="F129:F146" si="17">D129*E129</f>
        <v>591556</v>
      </c>
    </row>
    <row r="130" spans="1:6" x14ac:dyDescent="0.2">
      <c r="A130" s="2">
        <f t="shared" si="16"/>
        <v>9.02</v>
      </c>
      <c r="B130" s="2" t="s">
        <v>59</v>
      </c>
      <c r="C130" s="2" t="s">
        <v>2</v>
      </c>
      <c r="D130" s="2">
        <f>D129</f>
        <v>4</v>
      </c>
      <c r="E130" s="2">
        <f>VLOOKUP(B130,'Listado de precios'!$A$5:$C$184,3,0)</f>
        <v>8560</v>
      </c>
      <c r="F130" s="2">
        <f t="shared" si="17"/>
        <v>34240</v>
      </c>
    </row>
    <row r="131" spans="1:6" x14ac:dyDescent="0.2">
      <c r="A131" s="2">
        <f t="shared" si="16"/>
        <v>9.0299999999999994</v>
      </c>
      <c r="B131" s="2" t="s">
        <v>158</v>
      </c>
      <c r="C131" s="2" t="s">
        <v>2</v>
      </c>
      <c r="D131" s="2">
        <f>D129</f>
        <v>4</v>
      </c>
      <c r="E131" s="2">
        <f>VLOOKUP(B131,'Listado de precios'!$A$5:$C$184,3,0)</f>
        <v>760000</v>
      </c>
      <c r="F131" s="2">
        <f t="shared" si="17"/>
        <v>3040000</v>
      </c>
    </row>
    <row r="132" spans="1:6" x14ac:dyDescent="0.2">
      <c r="A132" s="2">
        <f t="shared" si="16"/>
        <v>9.0399999999999991</v>
      </c>
      <c r="B132" s="2" t="s">
        <v>78</v>
      </c>
      <c r="C132" s="2" t="s">
        <v>1</v>
      </c>
      <c r="D132" s="2">
        <v>300</v>
      </c>
      <c r="E132" s="2">
        <f>VLOOKUP(B132,'Listado de precios'!$A$5:$C$184,3,0)</f>
        <v>14675</v>
      </c>
      <c r="F132" s="2">
        <f t="shared" si="17"/>
        <v>4402500</v>
      </c>
    </row>
    <row r="133" spans="1:6" x14ac:dyDescent="0.2">
      <c r="A133" s="2">
        <f t="shared" si="16"/>
        <v>9.0499999999999989</v>
      </c>
      <c r="B133" s="2" t="s">
        <v>128</v>
      </c>
      <c r="C133" s="2" t="s">
        <v>2</v>
      </c>
      <c r="D133" s="2">
        <f>D132</f>
        <v>300</v>
      </c>
      <c r="E133" s="2">
        <f>VLOOKUP(B133,'Listado de precios'!$A$5:$C$184,3,0)</f>
        <v>6500</v>
      </c>
      <c r="F133" s="2">
        <f t="shared" si="17"/>
        <v>1950000</v>
      </c>
    </row>
    <row r="134" spans="1:6" x14ac:dyDescent="0.2">
      <c r="A134" s="2">
        <f t="shared" si="16"/>
        <v>9.0599999999999987</v>
      </c>
      <c r="B134" s="2" t="s">
        <v>51</v>
      </c>
      <c r="C134" s="2" t="s">
        <v>2</v>
      </c>
      <c r="D134" s="2">
        <f>D132</f>
        <v>300</v>
      </c>
      <c r="E134" s="2">
        <f>VLOOKUP(B134,'Listado de precios'!$A$5:$C$184,3,0)</f>
        <v>910</v>
      </c>
      <c r="F134" s="2">
        <f t="shared" si="17"/>
        <v>273000</v>
      </c>
    </row>
    <row r="135" spans="1:6" x14ac:dyDescent="0.2">
      <c r="A135" s="2">
        <f t="shared" si="16"/>
        <v>9.0699999999999985</v>
      </c>
      <c r="B135" s="2" t="s">
        <v>0</v>
      </c>
      <c r="C135" s="2" t="s">
        <v>1</v>
      </c>
      <c r="D135" s="2">
        <v>55</v>
      </c>
      <c r="E135" s="2">
        <f>VLOOKUP(B135,'Listado de precios'!$A$5:$C$184,3,0)</f>
        <v>600</v>
      </c>
      <c r="F135" s="2">
        <f t="shared" si="17"/>
        <v>33000</v>
      </c>
    </row>
    <row r="136" spans="1:6" x14ac:dyDescent="0.2">
      <c r="A136" s="2">
        <f t="shared" si="16"/>
        <v>9.0799999999999983</v>
      </c>
      <c r="B136" s="2" t="s">
        <v>22</v>
      </c>
      <c r="C136" s="2" t="s">
        <v>1</v>
      </c>
      <c r="D136" s="2">
        <v>143</v>
      </c>
      <c r="E136" s="2">
        <f>VLOOKUP(B136,'Listado de precios'!$A$5:$C$184,3,0)</f>
        <v>1076.0159999999998</v>
      </c>
      <c r="F136" s="2">
        <f t="shared" si="17"/>
        <v>153870.28799999997</v>
      </c>
    </row>
    <row r="137" spans="1:6" x14ac:dyDescent="0.2">
      <c r="A137" s="2">
        <f t="shared" si="16"/>
        <v>9.0899999999999981</v>
      </c>
      <c r="B137" s="2" t="s">
        <v>46</v>
      </c>
      <c r="C137" s="2" t="s">
        <v>2</v>
      </c>
      <c r="D137" s="2">
        <v>20</v>
      </c>
      <c r="E137" s="2">
        <f>VLOOKUP(B137,'Listado de precios'!$A$5:$C$184,3,0)</f>
        <v>22464.5949</v>
      </c>
      <c r="F137" s="2">
        <f t="shared" si="17"/>
        <v>449291.89799999999</v>
      </c>
    </row>
    <row r="138" spans="1:6" x14ac:dyDescent="0.2">
      <c r="A138" s="2">
        <f t="shared" si="16"/>
        <v>9.0999999999999979</v>
      </c>
      <c r="B138" s="2" t="s">
        <v>45</v>
      </c>
      <c r="C138" s="2" t="s">
        <v>2</v>
      </c>
      <c r="D138" s="2">
        <v>1</v>
      </c>
      <c r="E138" s="2">
        <f>VLOOKUP(B138,'Listado de precios'!$A$5:$C$184,3,0)</f>
        <v>8885.5175999999992</v>
      </c>
      <c r="F138" s="2">
        <f t="shared" si="17"/>
        <v>8885.5175999999992</v>
      </c>
    </row>
    <row r="139" spans="1:6" x14ac:dyDescent="0.2">
      <c r="A139" s="2">
        <f t="shared" si="16"/>
        <v>9.1099999999999977</v>
      </c>
      <c r="B139" s="2" t="s">
        <v>44</v>
      </c>
      <c r="C139" s="2" t="s">
        <v>2</v>
      </c>
      <c r="D139" s="2">
        <v>8</v>
      </c>
      <c r="E139" s="2">
        <f>VLOOKUP(B139,'Listado de precios'!$A$5:$C$184,3,0)</f>
        <v>8455.5731999999989</v>
      </c>
      <c r="F139" s="2">
        <f t="shared" si="17"/>
        <v>67644.585599999991</v>
      </c>
    </row>
    <row r="140" spans="1:6" x14ac:dyDescent="0.2">
      <c r="A140" s="2">
        <f t="shared" si="16"/>
        <v>9.1199999999999974</v>
      </c>
      <c r="B140" s="2" t="s">
        <v>26</v>
      </c>
      <c r="C140" s="2" t="s">
        <v>1</v>
      </c>
      <c r="D140" s="2">
        <v>135</v>
      </c>
      <c r="E140" s="2">
        <f>VLOOKUP(B140,'Listado de precios'!$A$5:$C$184,3,0)</f>
        <v>45990.6</v>
      </c>
      <c r="F140" s="2">
        <f t="shared" si="17"/>
        <v>6208731</v>
      </c>
    </row>
    <row r="141" spans="1:6" x14ac:dyDescent="0.2">
      <c r="A141" s="2">
        <f t="shared" si="16"/>
        <v>9.1299999999999972</v>
      </c>
      <c r="B141" s="2" t="s">
        <v>138</v>
      </c>
      <c r="C141" s="2" t="s">
        <v>2</v>
      </c>
      <c r="D141" s="2">
        <v>1</v>
      </c>
      <c r="E141" s="2">
        <f>VLOOKUP(B141,'Listado de precios'!$A$5:$C$184,3,0)</f>
        <v>605136</v>
      </c>
      <c r="F141" s="2">
        <f t="shared" si="17"/>
        <v>605136</v>
      </c>
    </row>
    <row r="142" spans="1:6" x14ac:dyDescent="0.2">
      <c r="A142" s="2">
        <f t="shared" si="16"/>
        <v>9.139999999999997</v>
      </c>
      <c r="B142" s="2" t="s">
        <v>139</v>
      </c>
      <c r="C142" s="2" t="s">
        <v>2</v>
      </c>
      <c r="D142" s="2">
        <f>D141</f>
        <v>1</v>
      </c>
      <c r="E142" s="2">
        <f>VLOOKUP(B142,'Listado de precios'!$A$5:$C$184,3,0)</f>
        <v>32100</v>
      </c>
      <c r="F142" s="2">
        <f t="shared" si="17"/>
        <v>32100</v>
      </c>
    </row>
    <row r="143" spans="1:6" x14ac:dyDescent="0.2">
      <c r="A143" s="2">
        <f t="shared" si="16"/>
        <v>9.1499999999999968</v>
      </c>
      <c r="B143" s="2" t="s">
        <v>34</v>
      </c>
      <c r="C143" s="2" t="s">
        <v>2</v>
      </c>
      <c r="D143" s="2">
        <v>1</v>
      </c>
      <c r="E143" s="2">
        <f>VLOOKUP(B143,'Listado de precios'!$A$5:$C$184,3,0)</f>
        <v>302568</v>
      </c>
      <c r="F143" s="2">
        <f t="shared" si="17"/>
        <v>302568</v>
      </c>
    </row>
    <row r="144" spans="1:6" x14ac:dyDescent="0.2">
      <c r="A144" s="2">
        <f t="shared" si="16"/>
        <v>9.1599999999999966</v>
      </c>
      <c r="B144" s="2" t="s">
        <v>57</v>
      </c>
      <c r="C144" s="2" t="s">
        <v>2</v>
      </c>
      <c r="D144" s="2">
        <f>D143</f>
        <v>1</v>
      </c>
      <c r="E144" s="2">
        <f>VLOOKUP(B144,'Listado de precios'!$A$5:$C$184,3,0)</f>
        <v>16050</v>
      </c>
      <c r="F144" s="2">
        <f t="shared" si="17"/>
        <v>16050</v>
      </c>
    </row>
    <row r="145" spans="1:6" x14ac:dyDescent="0.2">
      <c r="A145" s="2">
        <f t="shared" si="16"/>
        <v>9.1699999999999964</v>
      </c>
      <c r="B145" s="2" t="s">
        <v>154</v>
      </c>
      <c r="C145" s="2" t="s">
        <v>2</v>
      </c>
      <c r="D145" s="2">
        <v>1</v>
      </c>
      <c r="E145" s="2">
        <f>VLOOKUP(B145,'Listado de precios'!$A$5:$C$184,3,0)</f>
        <v>110000</v>
      </c>
      <c r="F145" s="2">
        <f t="shared" si="17"/>
        <v>110000</v>
      </c>
    </row>
    <row r="146" spans="1:6" x14ac:dyDescent="0.2">
      <c r="A146" s="2">
        <f t="shared" si="16"/>
        <v>9.1799999999999962</v>
      </c>
      <c r="B146" s="2" t="s">
        <v>162</v>
      </c>
      <c r="C146" s="2" t="s">
        <v>60</v>
      </c>
      <c r="D146" s="2">
        <v>2</v>
      </c>
      <c r="E146" s="2">
        <f>VLOOKUP(B146,'Listado de precios'!$A$5:$C$184,3,0)</f>
        <v>1920000</v>
      </c>
      <c r="F146" s="2">
        <f t="shared" si="17"/>
        <v>3840000</v>
      </c>
    </row>
    <row r="147" spans="1:6" x14ac:dyDescent="0.2">
      <c r="F147" s="2">
        <f>SUM(F129:F146)</f>
        <v>22118573.2892</v>
      </c>
    </row>
    <row r="149" spans="1:6" x14ac:dyDescent="0.2">
      <c r="A149" s="2" t="s">
        <v>10</v>
      </c>
      <c r="B149" s="2" t="s">
        <v>108</v>
      </c>
    </row>
    <row r="150" spans="1:6" x14ac:dyDescent="0.2">
      <c r="A150" s="2">
        <v>10</v>
      </c>
      <c r="B150" s="2" t="s">
        <v>15</v>
      </c>
    </row>
    <row r="151" spans="1:6" x14ac:dyDescent="0.2">
      <c r="A151" s="2">
        <f t="shared" ref="A151:A158" si="18">A150+0.01</f>
        <v>10.01</v>
      </c>
      <c r="B151" s="2" t="s">
        <v>153</v>
      </c>
      <c r="C151" s="2" t="s">
        <v>2</v>
      </c>
      <c r="D151" s="2">
        <v>1</v>
      </c>
      <c r="E151" s="2">
        <f>VLOOKUP(B151,'Listado de precios'!$A$5:$C$184,3,0)</f>
        <v>54900</v>
      </c>
      <c r="F151" s="2">
        <f t="shared" ref="F151:F158" si="19">E151*D151</f>
        <v>54900</v>
      </c>
    </row>
    <row r="152" spans="1:6" x14ac:dyDescent="0.2">
      <c r="A152" s="2">
        <f t="shared" si="18"/>
        <v>10.02</v>
      </c>
      <c r="B152" s="2" t="s">
        <v>68</v>
      </c>
      <c r="C152" s="2" t="s">
        <v>2</v>
      </c>
      <c r="D152" s="2">
        <v>20</v>
      </c>
      <c r="E152" s="2">
        <f>VLOOKUP(B152,'Listado de precios'!$A$5:$C$184,3,0)</f>
        <v>18000</v>
      </c>
      <c r="F152" s="2">
        <f t="shared" si="19"/>
        <v>360000</v>
      </c>
    </row>
    <row r="153" spans="1:6" x14ac:dyDescent="0.2">
      <c r="A153" s="2">
        <f t="shared" si="18"/>
        <v>10.029999999999999</v>
      </c>
      <c r="B153" s="2" t="s">
        <v>123</v>
      </c>
      <c r="C153" s="2" t="s">
        <v>2</v>
      </c>
      <c r="D153" s="2">
        <v>1</v>
      </c>
      <c r="E153" s="2">
        <f>VLOOKUP(B153,'Listado de precios'!$A$5:$C$184,3,0)</f>
        <v>90000</v>
      </c>
      <c r="F153" s="2">
        <f t="shared" si="19"/>
        <v>90000</v>
      </c>
    </row>
    <row r="154" spans="1:6" x14ac:dyDescent="0.2">
      <c r="A154" s="2">
        <f t="shared" si="18"/>
        <v>10.039999999999999</v>
      </c>
      <c r="B154" s="2" t="s">
        <v>73</v>
      </c>
      <c r="C154" s="2" t="s">
        <v>2</v>
      </c>
      <c r="D154" s="2">
        <v>12</v>
      </c>
      <c r="E154" s="2">
        <f>VLOOKUP(B154,'Listado de precios'!$A$5:$C$184,3,0)</f>
        <v>11996</v>
      </c>
      <c r="F154" s="2">
        <f t="shared" si="19"/>
        <v>143952</v>
      </c>
    </row>
    <row r="155" spans="1:6" x14ac:dyDescent="0.2">
      <c r="A155" s="2">
        <f t="shared" si="18"/>
        <v>10.049999999999999</v>
      </c>
      <c r="B155" s="2" t="s">
        <v>20</v>
      </c>
      <c r="C155" s="2" t="s">
        <v>1</v>
      </c>
      <c r="D155" s="2">
        <v>8</v>
      </c>
      <c r="E155" s="2">
        <f>VLOOKUP(B155,'Listado de precios'!$A$5:$C$184,3,0)</f>
        <v>69389</v>
      </c>
      <c r="F155" s="2">
        <f t="shared" si="19"/>
        <v>555112</v>
      </c>
    </row>
    <row r="156" spans="1:6" x14ac:dyDescent="0.2">
      <c r="A156" s="2">
        <f t="shared" si="18"/>
        <v>10.059999999999999</v>
      </c>
      <c r="B156" s="2" t="s">
        <v>84</v>
      </c>
      <c r="C156" s="2" t="s">
        <v>1</v>
      </c>
      <c r="D156" s="2">
        <v>6.6</v>
      </c>
      <c r="E156" s="2">
        <f>VLOOKUP(B156,'Listado de precios'!$A$5:$C$184,3,0)</f>
        <v>16830</v>
      </c>
      <c r="F156" s="2">
        <f t="shared" si="19"/>
        <v>111078</v>
      </c>
    </row>
    <row r="157" spans="1:6" x14ac:dyDescent="0.2">
      <c r="A157" s="2">
        <f t="shared" si="18"/>
        <v>10.069999999999999</v>
      </c>
      <c r="B157" s="2" t="s">
        <v>133</v>
      </c>
      <c r="C157" s="2" t="s">
        <v>1</v>
      </c>
      <c r="D157" s="2">
        <f>D156</f>
        <v>6.6</v>
      </c>
      <c r="E157" s="2">
        <f>VLOOKUP(B157,'Listado de precios'!$A$5:$C$184,3,0)</f>
        <v>6500</v>
      </c>
      <c r="F157" s="2">
        <f t="shared" si="19"/>
        <v>42900</v>
      </c>
    </row>
    <row r="158" spans="1:6" x14ac:dyDescent="0.2">
      <c r="A158" s="2">
        <f t="shared" si="18"/>
        <v>10.079999999999998</v>
      </c>
      <c r="B158" s="2" t="s">
        <v>126</v>
      </c>
      <c r="C158" s="2" t="s">
        <v>2</v>
      </c>
      <c r="D158" s="2">
        <v>1</v>
      </c>
      <c r="E158" s="2">
        <f>VLOOKUP(B158,'Listado de precios'!$A$5:$C$184,3,0)</f>
        <v>642000</v>
      </c>
      <c r="F158" s="2">
        <f t="shared" si="19"/>
        <v>642000</v>
      </c>
    </row>
    <row r="159" spans="1:6" x14ac:dyDescent="0.2">
      <c r="E159" s="2" t="s">
        <v>87</v>
      </c>
      <c r="F159" s="2">
        <f>SUM(F151:F158)</f>
        <v>1999942</v>
      </c>
    </row>
    <row r="161" spans="1:6" x14ac:dyDescent="0.2">
      <c r="A161" s="2" t="s">
        <v>10</v>
      </c>
      <c r="B161" s="2" t="s">
        <v>109</v>
      </c>
    </row>
    <row r="162" spans="1:6" x14ac:dyDescent="0.2">
      <c r="A162" s="2">
        <v>11</v>
      </c>
      <c r="B162" s="2" t="s">
        <v>15</v>
      </c>
    </row>
    <row r="163" spans="1:6" x14ac:dyDescent="0.2">
      <c r="A163" s="2">
        <f t="shared" ref="A163:A180" si="20">A162+0.01</f>
        <v>11.01</v>
      </c>
      <c r="B163" s="2" t="s">
        <v>76</v>
      </c>
      <c r="C163" s="2" t="s">
        <v>2</v>
      </c>
      <c r="D163" s="2">
        <v>1</v>
      </c>
      <c r="E163" s="2">
        <f>VLOOKUP(B163,'Listado de precios'!$A$5:$C$184,3,0)</f>
        <v>522095.81640000001</v>
      </c>
      <c r="F163" s="2">
        <f t="shared" ref="F163:F180" si="21">E163*D163</f>
        <v>522095.81640000001</v>
      </c>
    </row>
    <row r="164" spans="1:6" x14ac:dyDescent="0.2">
      <c r="A164" s="2">
        <f t="shared" si="20"/>
        <v>11.02</v>
      </c>
      <c r="B164" s="2" t="s">
        <v>17</v>
      </c>
      <c r="C164" s="2" t="s">
        <v>2</v>
      </c>
      <c r="D164" s="2">
        <v>1</v>
      </c>
      <c r="E164" s="2">
        <f>VLOOKUP(B164,'Listado de precios'!$A$5:$C$184,3,0)</f>
        <v>180000</v>
      </c>
      <c r="F164" s="2">
        <f t="shared" si="21"/>
        <v>180000</v>
      </c>
    </row>
    <row r="165" spans="1:6" x14ac:dyDescent="0.2">
      <c r="A165" s="2">
        <f t="shared" si="20"/>
        <v>11.03</v>
      </c>
      <c r="B165" s="2" t="s">
        <v>14</v>
      </c>
      <c r="C165" s="2" t="s">
        <v>2</v>
      </c>
      <c r="D165" s="2">
        <v>1</v>
      </c>
      <c r="E165" s="2">
        <f>VLOOKUP(B165,'Listado de precios'!$A$5:$C$184,3,0)</f>
        <v>65244.062700000002</v>
      </c>
      <c r="F165" s="2">
        <f t="shared" si="21"/>
        <v>65244.062700000002</v>
      </c>
    </row>
    <row r="166" spans="1:6" x14ac:dyDescent="0.2">
      <c r="A166" s="2">
        <f t="shared" si="20"/>
        <v>11.04</v>
      </c>
      <c r="B166" s="2" t="s">
        <v>65</v>
      </c>
      <c r="C166" s="2" t="s">
        <v>2</v>
      </c>
      <c r="D166" s="2">
        <v>2</v>
      </c>
      <c r="E166" s="2">
        <f>VLOOKUP(B166,'Listado de precios'!$A$5:$C$184,3,0)</f>
        <v>383500</v>
      </c>
      <c r="F166" s="2">
        <f t="shared" si="21"/>
        <v>767000</v>
      </c>
    </row>
    <row r="167" spans="1:6" x14ac:dyDescent="0.2">
      <c r="A167" s="2">
        <f t="shared" si="20"/>
        <v>11.049999999999999</v>
      </c>
      <c r="B167" s="2" t="s">
        <v>72</v>
      </c>
      <c r="C167" s="2" t="s">
        <v>2</v>
      </c>
      <c r="D167" s="2">
        <v>1</v>
      </c>
      <c r="E167" s="2">
        <f>VLOOKUP(B167,'Listado de precios'!$A$5:$C$184,3,0)</f>
        <v>229984.4253</v>
      </c>
      <c r="F167" s="2">
        <f t="shared" si="21"/>
        <v>229984.4253</v>
      </c>
    </row>
    <row r="168" spans="1:6" x14ac:dyDescent="0.2">
      <c r="A168" s="2">
        <f t="shared" si="20"/>
        <v>11.059999999999999</v>
      </c>
      <c r="B168" s="2" t="s">
        <v>67</v>
      </c>
      <c r="C168" s="2" t="s">
        <v>2</v>
      </c>
      <c r="D168" s="2">
        <v>12</v>
      </c>
      <c r="E168" s="2">
        <f>VLOOKUP(B168,'Listado de precios'!$A$5:$C$184,3,0)</f>
        <v>6055.0502999999999</v>
      </c>
      <c r="F168" s="2">
        <f t="shared" si="21"/>
        <v>72660.603600000002</v>
      </c>
    </row>
    <row r="169" spans="1:6" x14ac:dyDescent="0.2">
      <c r="A169" s="2">
        <f t="shared" si="20"/>
        <v>11.069999999999999</v>
      </c>
      <c r="B169" s="2" t="s">
        <v>36</v>
      </c>
      <c r="C169" s="2" t="s">
        <v>2</v>
      </c>
      <c r="D169" s="2">
        <v>1</v>
      </c>
      <c r="E169" s="2">
        <f>VLOOKUP(B169,'Listado de precios'!$A$5:$C$184,3,0)</f>
        <v>2400.5229000000004</v>
      </c>
      <c r="F169" s="2">
        <f t="shared" si="21"/>
        <v>2400.5229000000004</v>
      </c>
    </row>
    <row r="170" spans="1:6" x14ac:dyDescent="0.2">
      <c r="A170" s="2">
        <f t="shared" si="20"/>
        <v>11.079999999999998</v>
      </c>
      <c r="B170" s="2" t="s">
        <v>47</v>
      </c>
      <c r="C170" s="2" t="s">
        <v>2</v>
      </c>
      <c r="D170" s="2">
        <v>1</v>
      </c>
      <c r="E170" s="2">
        <f>VLOOKUP(B170,'Listado de precios'!$A$5:$C$184,3,0)</f>
        <v>635242.85100000002</v>
      </c>
      <c r="F170" s="2">
        <f t="shared" si="21"/>
        <v>635242.85100000002</v>
      </c>
    </row>
    <row r="171" spans="1:6" x14ac:dyDescent="0.2">
      <c r="A171" s="2">
        <f t="shared" si="20"/>
        <v>11.089999999999998</v>
      </c>
      <c r="B171" s="2" t="s">
        <v>7</v>
      </c>
      <c r="C171" s="2" t="s">
        <v>2</v>
      </c>
      <c r="D171" s="2">
        <v>6</v>
      </c>
      <c r="E171" s="2">
        <f>VLOOKUP(B171,'Listado de precios'!$A$5:$C$184,3,0)</f>
        <v>245820.7107</v>
      </c>
      <c r="F171" s="2">
        <f t="shared" si="21"/>
        <v>1474924.2642000001</v>
      </c>
    </row>
    <row r="172" spans="1:6" x14ac:dyDescent="0.2">
      <c r="A172" s="2">
        <f t="shared" si="20"/>
        <v>11.099999999999998</v>
      </c>
      <c r="B172" s="2" t="s">
        <v>13</v>
      </c>
      <c r="C172" s="2" t="s">
        <v>2</v>
      </c>
      <c r="D172" s="2">
        <v>1</v>
      </c>
      <c r="E172" s="2">
        <f>VLOOKUP(B172,'Listado de precios'!$A$5:$C$184,3,0)</f>
        <v>198455.16930000004</v>
      </c>
      <c r="F172" s="2">
        <f t="shared" si="21"/>
        <v>198455.16930000004</v>
      </c>
    </row>
    <row r="173" spans="1:6" x14ac:dyDescent="0.2">
      <c r="A173" s="2">
        <f t="shared" si="20"/>
        <v>11.109999999999998</v>
      </c>
      <c r="B173" s="2" t="s">
        <v>153</v>
      </c>
      <c r="C173" s="2" t="s">
        <v>2</v>
      </c>
      <c r="D173" s="2">
        <v>1</v>
      </c>
      <c r="E173" s="2">
        <f>VLOOKUP(B173,'Listado de precios'!$A$5:$C$184,3,0)</f>
        <v>54900</v>
      </c>
      <c r="F173" s="2">
        <f t="shared" si="21"/>
        <v>54900</v>
      </c>
    </row>
    <row r="174" spans="1:6" x14ac:dyDescent="0.2">
      <c r="A174" s="2">
        <f t="shared" si="20"/>
        <v>11.119999999999997</v>
      </c>
      <c r="B174" s="2" t="s">
        <v>66</v>
      </c>
      <c r="C174" s="2" t="s">
        <v>2</v>
      </c>
      <c r="D174" s="2">
        <v>2</v>
      </c>
      <c r="E174" s="2">
        <f>VLOOKUP(B174,'Listado de precios'!$A$5:$C$184,3,0)</f>
        <v>193474.98</v>
      </c>
      <c r="F174" s="2">
        <f t="shared" si="21"/>
        <v>386949.96</v>
      </c>
    </row>
    <row r="175" spans="1:6" x14ac:dyDescent="0.2">
      <c r="A175" s="2">
        <f t="shared" si="20"/>
        <v>11.129999999999997</v>
      </c>
      <c r="B175" s="2" t="s">
        <v>23</v>
      </c>
      <c r="C175" s="2" t="s">
        <v>1</v>
      </c>
      <c r="D175" s="2">
        <v>10</v>
      </c>
      <c r="E175" s="2">
        <f>VLOOKUP(B175,'Listado de precios'!$A$5:$C$184,3,0)</f>
        <v>4126</v>
      </c>
      <c r="F175" s="2">
        <f t="shared" si="21"/>
        <v>41260</v>
      </c>
    </row>
    <row r="176" spans="1:6" x14ac:dyDescent="0.2">
      <c r="A176" s="2">
        <f t="shared" si="20"/>
        <v>11.139999999999997</v>
      </c>
      <c r="B176" s="2" t="s">
        <v>81</v>
      </c>
      <c r="C176" s="2" t="s">
        <v>1</v>
      </c>
      <c r="D176" s="2">
        <v>2</v>
      </c>
      <c r="E176" s="2">
        <f>VLOOKUP(B176,'Listado de precios'!$A$5:$C$184,3,0)</f>
        <v>20711</v>
      </c>
      <c r="F176" s="2">
        <f t="shared" si="21"/>
        <v>41422</v>
      </c>
    </row>
    <row r="177" spans="1:6" x14ac:dyDescent="0.2">
      <c r="A177" s="2">
        <f t="shared" si="20"/>
        <v>11.149999999999997</v>
      </c>
      <c r="B177" s="2" t="s">
        <v>73</v>
      </c>
      <c r="C177" s="2" t="s">
        <v>2</v>
      </c>
      <c r="D177" s="2">
        <v>12</v>
      </c>
      <c r="E177" s="2">
        <f>VLOOKUP(B177,'Listado de precios'!$A$5:$C$184,3,0)</f>
        <v>11996</v>
      </c>
      <c r="F177" s="2">
        <f t="shared" si="21"/>
        <v>143952</v>
      </c>
    </row>
    <row r="178" spans="1:6" x14ac:dyDescent="0.2">
      <c r="A178" s="2">
        <f t="shared" si="20"/>
        <v>11.159999999999997</v>
      </c>
      <c r="B178" s="2" t="s">
        <v>20</v>
      </c>
      <c r="C178" s="2" t="s">
        <v>1</v>
      </c>
      <c r="D178" s="2">
        <v>8</v>
      </c>
      <c r="E178" s="2">
        <f>VLOOKUP(B178,'Listado de precios'!$A$5:$C$184,3,0)</f>
        <v>69389</v>
      </c>
      <c r="F178" s="2">
        <f t="shared" si="21"/>
        <v>555112</v>
      </c>
    </row>
    <row r="179" spans="1:6" x14ac:dyDescent="0.2">
      <c r="A179" s="2">
        <f t="shared" si="20"/>
        <v>11.169999999999996</v>
      </c>
      <c r="B179" s="2" t="s">
        <v>124</v>
      </c>
      <c r="C179" s="2" t="s">
        <v>2</v>
      </c>
      <c r="D179" s="2">
        <v>1</v>
      </c>
      <c r="E179" s="2">
        <f>VLOOKUP(B179,'Listado de precios'!$A$5:$C$184,3,0)</f>
        <v>160500</v>
      </c>
      <c r="F179" s="2">
        <f t="shared" si="21"/>
        <v>160500</v>
      </c>
    </row>
    <row r="180" spans="1:6" x14ac:dyDescent="0.2">
      <c r="A180" s="2">
        <f t="shared" si="20"/>
        <v>11.179999999999996</v>
      </c>
      <c r="B180" s="2" t="s">
        <v>125</v>
      </c>
      <c r="C180" s="2" t="s">
        <v>2</v>
      </c>
      <c r="D180" s="2">
        <v>1</v>
      </c>
      <c r="E180" s="2">
        <f>VLOOKUP(B180,'Listado de precios'!$A$5:$C$184,3,0)</f>
        <v>1070000</v>
      </c>
      <c r="F180" s="2">
        <f t="shared" si="21"/>
        <v>1070000</v>
      </c>
    </row>
    <row r="181" spans="1:6" x14ac:dyDescent="0.2">
      <c r="E181" s="2" t="s">
        <v>87</v>
      </c>
      <c r="F181" s="2">
        <f>SUM(F163:F180)</f>
        <v>6602103.6754000001</v>
      </c>
    </row>
    <row r="183" spans="1:6" x14ac:dyDescent="0.2">
      <c r="A183" s="2" t="s">
        <v>10</v>
      </c>
      <c r="B183" s="2" t="s">
        <v>144</v>
      </c>
    </row>
    <row r="184" spans="1:6" x14ac:dyDescent="0.2">
      <c r="A184" s="2">
        <v>12</v>
      </c>
      <c r="B184" s="2" t="s">
        <v>15</v>
      </c>
    </row>
    <row r="185" spans="1:6" x14ac:dyDescent="0.2">
      <c r="A185" s="2">
        <f t="shared" ref="A185:A190" si="22">A184+0.01</f>
        <v>12.01</v>
      </c>
      <c r="B185" s="2" t="s">
        <v>84</v>
      </c>
      <c r="C185" s="2" t="s">
        <v>1</v>
      </c>
      <c r="D185" s="2">
        <v>50</v>
      </c>
      <c r="E185" s="2">
        <f>VLOOKUP(B185,'Listado de precios'!$A$5:$C$184,3,0)</f>
        <v>16830</v>
      </c>
      <c r="F185" s="2">
        <f t="shared" ref="F185:F190" si="23">D185*E185</f>
        <v>841500</v>
      </c>
    </row>
    <row r="186" spans="1:6" x14ac:dyDescent="0.2">
      <c r="A186" s="2">
        <f t="shared" si="22"/>
        <v>12.02</v>
      </c>
      <c r="B186" s="2" t="s">
        <v>133</v>
      </c>
      <c r="C186" s="2" t="s">
        <v>1</v>
      </c>
      <c r="D186" s="2">
        <f>D185</f>
        <v>50</v>
      </c>
      <c r="E186" s="2">
        <f>VLOOKUP(B186,'Listado de precios'!$A$5:$C$184,3,0)</f>
        <v>6500</v>
      </c>
      <c r="F186" s="2">
        <f t="shared" si="23"/>
        <v>325000</v>
      </c>
    </row>
    <row r="187" spans="1:6" x14ac:dyDescent="0.2">
      <c r="A187" s="2">
        <f t="shared" si="22"/>
        <v>12.03</v>
      </c>
      <c r="B187" s="2" t="s">
        <v>35</v>
      </c>
      <c r="C187" s="2" t="s">
        <v>2</v>
      </c>
      <c r="D187" s="2">
        <v>1</v>
      </c>
      <c r="E187" s="2">
        <f>VLOOKUP(B187,'Listado de precios'!$A$5:$C$184,3,0)</f>
        <v>378210</v>
      </c>
      <c r="F187" s="2">
        <f t="shared" si="23"/>
        <v>378210</v>
      </c>
    </row>
    <row r="188" spans="1:6" x14ac:dyDescent="0.2">
      <c r="A188" s="2">
        <f t="shared" si="22"/>
        <v>12.04</v>
      </c>
      <c r="B188" s="2" t="s">
        <v>58</v>
      </c>
      <c r="C188" s="2" t="s">
        <v>2</v>
      </c>
      <c r="D188" s="2">
        <f>D187</f>
        <v>1</v>
      </c>
      <c r="E188" s="2">
        <f>VLOOKUP(B188,'Listado de precios'!$A$5:$C$184,3,0)</f>
        <v>40881</v>
      </c>
      <c r="F188" s="2">
        <f t="shared" si="23"/>
        <v>40881</v>
      </c>
    </row>
    <row r="189" spans="1:6" x14ac:dyDescent="0.2">
      <c r="A189" s="2">
        <f t="shared" si="22"/>
        <v>12.049999999999999</v>
      </c>
      <c r="B189" s="2" t="s">
        <v>37</v>
      </c>
      <c r="C189" s="2" t="s">
        <v>38</v>
      </c>
      <c r="D189" s="2">
        <v>3.3899999999999998E-3</v>
      </c>
      <c r="E189" s="2">
        <f>VLOOKUP(B189,'Listado de precios'!$A$5:$C$184,3,0)</f>
        <v>56900</v>
      </c>
      <c r="F189" s="2">
        <f t="shared" si="23"/>
        <v>192.89099999999999</v>
      </c>
    </row>
    <row r="190" spans="1:6" x14ac:dyDescent="0.2">
      <c r="A190" s="2">
        <f t="shared" si="22"/>
        <v>12.059999999999999</v>
      </c>
      <c r="B190" s="2" t="s">
        <v>53</v>
      </c>
      <c r="C190" s="2" t="s">
        <v>2</v>
      </c>
      <c r="D190" s="2">
        <v>0.01</v>
      </c>
      <c r="E190" s="2">
        <f>VLOOKUP(B190,'Listado de precios'!$A$5:$C$184,3,0)</f>
        <v>27900</v>
      </c>
      <c r="F190" s="2">
        <f t="shared" si="23"/>
        <v>279</v>
      </c>
    </row>
    <row r="191" spans="1:6" x14ac:dyDescent="0.2">
      <c r="E191" s="2" t="s">
        <v>87</v>
      </c>
      <c r="F191" s="2">
        <f>SUM(F185:F190)</f>
        <v>1586062.8910000001</v>
      </c>
    </row>
  </sheetData>
  <conditionalFormatting sqref="A1:XFD1048576">
    <cfRule type="notContainsBlanks" dxfId="3" priority="1">
      <formula>LEN(TRIM(A1))&gt;0</formula>
    </cfRule>
    <cfRule type="containsBlanks" dxfId="2" priority="2">
      <formula>LEN(TRIM(A1))=0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1"/>
  <sheetViews>
    <sheetView zoomScale="85" zoomScaleNormal="85" workbookViewId="0">
      <selection sqref="A1:XFD1048576"/>
    </sheetView>
  </sheetViews>
  <sheetFormatPr baseColWidth="10" defaultColWidth="11.42578125" defaultRowHeight="12.75" x14ac:dyDescent="0.2"/>
  <cols>
    <col min="1" max="1" width="11.28515625" style="2" bestFit="1" customWidth="1"/>
    <col min="2" max="2" width="123.28515625" style="2" bestFit="1" customWidth="1"/>
    <col min="3" max="3" width="7.85546875" style="2" bestFit="1" customWidth="1"/>
    <col min="4" max="4" width="10.140625" style="2" bestFit="1" customWidth="1"/>
    <col min="5" max="5" width="16.5703125" style="2" bestFit="1" customWidth="1"/>
    <col min="6" max="6" width="13.7109375" style="2" bestFit="1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137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5" si="1">E6*D6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D15" s="2">
        <v>1</v>
      </c>
      <c r="E15" s="2">
        <f>VLOOKUP(B15,'Listado de precios'!$A$5:$C$184,3,0)</f>
        <v>10000</v>
      </c>
      <c r="F15" s="2">
        <f t="shared" si="1"/>
        <v>10000</v>
      </c>
    </row>
    <row r="16" spans="1:6" x14ac:dyDescent="0.2">
      <c r="E16" s="2" t="s">
        <v>87</v>
      </c>
      <c r="F16" s="2">
        <f>SUM(F6:F15)</f>
        <v>52052.987000000001</v>
      </c>
    </row>
    <row r="18" spans="1:6" x14ac:dyDescent="0.2">
      <c r="A18" s="2" t="s">
        <v>10</v>
      </c>
      <c r="B18" s="2" t="s">
        <v>134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66030.293160000001</v>
      </c>
    </row>
    <row r="32" spans="1:6" x14ac:dyDescent="0.2">
      <c r="A32" s="2" t="s">
        <v>10</v>
      </c>
      <c r="B32" s="2" t="s">
        <v>145</v>
      </c>
    </row>
    <row r="33" spans="1:6" x14ac:dyDescent="0.2">
      <c r="A33" s="2">
        <v>3</v>
      </c>
      <c r="B33" s="2" t="s">
        <v>15</v>
      </c>
    </row>
    <row r="34" spans="1:6" x14ac:dyDescent="0.2">
      <c r="A34" s="2">
        <f t="shared" ref="A34:A40" si="4">A33+0.01</f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 t="shared" ref="F34:F40" si="5">D34*E34</f>
        <v>192.89100000000002</v>
      </c>
    </row>
    <row r="35" spans="1:6" x14ac:dyDescent="0.2">
      <c r="A35" s="2">
        <f t="shared" si="4"/>
        <v>3.0199999999999996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si="5"/>
        <v>279</v>
      </c>
    </row>
    <row r="36" spans="1:6" x14ac:dyDescent="0.2">
      <c r="A36" s="2">
        <f t="shared" si="4"/>
        <v>3.0299999999999994</v>
      </c>
      <c r="B36" s="2" t="s">
        <v>150</v>
      </c>
      <c r="C36" s="2" t="s">
        <v>1</v>
      </c>
      <c r="D36" s="2">
        <v>8</v>
      </c>
      <c r="E36" s="2">
        <f>VLOOKUP(B36,'Listado de precios'!$A$5:$C$184,3,0)</f>
        <v>880</v>
      </c>
      <c r="F36" s="2">
        <f t="shared" si="5"/>
        <v>7040</v>
      </c>
    </row>
    <row r="37" spans="1:6" x14ac:dyDescent="0.2">
      <c r="A37" s="2">
        <f t="shared" si="4"/>
        <v>3.0399999999999991</v>
      </c>
      <c r="B37" s="2" t="s">
        <v>131</v>
      </c>
      <c r="C37" s="2" t="s">
        <v>1</v>
      </c>
      <c r="D37" s="2">
        <f>D36</f>
        <v>8</v>
      </c>
      <c r="E37" s="2">
        <f>VLOOKUP(B37,'Listado de precios'!$A$5:$C$184,3,0)</f>
        <v>2167</v>
      </c>
      <c r="F37" s="2">
        <f t="shared" si="5"/>
        <v>17336</v>
      </c>
    </row>
    <row r="38" spans="1:6" x14ac:dyDescent="0.2">
      <c r="A38" s="2">
        <f t="shared" si="4"/>
        <v>3.0499999999999989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5"/>
        <v>4200</v>
      </c>
    </row>
    <row r="39" spans="1:6" x14ac:dyDescent="0.2">
      <c r="A39" s="2">
        <f t="shared" si="4"/>
        <v>3.0599999999999987</v>
      </c>
      <c r="B39" s="2" t="s">
        <v>177</v>
      </c>
      <c r="C39" s="2" t="s">
        <v>2</v>
      </c>
      <c r="D39" s="2">
        <v>1</v>
      </c>
      <c r="E39" s="2">
        <f>VLOOKUP(B39,'Listado de precios'!$A$5:$C$184,3,0)</f>
        <v>1550</v>
      </c>
      <c r="F39" s="2">
        <f t="shared" si="5"/>
        <v>1550</v>
      </c>
    </row>
    <row r="40" spans="1:6" x14ac:dyDescent="0.2">
      <c r="A40" s="2">
        <f t="shared" si="4"/>
        <v>3.0699999999999985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5"/>
        <v>9630</v>
      </c>
    </row>
    <row r="41" spans="1:6" x14ac:dyDescent="0.2">
      <c r="E41" s="2" t="s">
        <v>87</v>
      </c>
      <c r="F41" s="2">
        <f>SUM(F34:F40)</f>
        <v>40227.891000000003</v>
      </c>
    </row>
    <row r="43" spans="1:6" x14ac:dyDescent="0.2">
      <c r="A43" s="2" t="s">
        <v>10</v>
      </c>
      <c r="B43" s="2" t="s">
        <v>223</v>
      </c>
    </row>
    <row r="44" spans="1:6" x14ac:dyDescent="0.2">
      <c r="A44" s="2">
        <v>4</v>
      </c>
      <c r="B44" s="2" t="s">
        <v>15</v>
      </c>
    </row>
    <row r="45" spans="1:6" x14ac:dyDescent="0.2">
      <c r="A45" s="2">
        <v>3.01</v>
      </c>
      <c r="B45" s="2" t="s">
        <v>37</v>
      </c>
      <c r="C45" s="2" t="s">
        <v>38</v>
      </c>
      <c r="D45" s="2">
        <v>3.3900000000000002E-3</v>
      </c>
      <c r="E45" s="2">
        <f>VLOOKUP(B45,'Listado de precios'!$A$5:$C$184,3,0)</f>
        <v>56900</v>
      </c>
      <c r="F45" s="2">
        <f t="shared" ref="F45:F51" si="6">D45*E45</f>
        <v>192.89100000000002</v>
      </c>
    </row>
    <row r="46" spans="1:6" x14ac:dyDescent="0.2">
      <c r="A46" s="2">
        <v>3.0199999999999996</v>
      </c>
      <c r="B46" s="2" t="s">
        <v>53</v>
      </c>
      <c r="C46" s="2" t="s">
        <v>2</v>
      </c>
      <c r="D46" s="2">
        <v>0.01</v>
      </c>
      <c r="E46" s="2">
        <f>VLOOKUP(B46,'Listado de precios'!$A$5:$C$184,3,0)</f>
        <v>27900</v>
      </c>
      <c r="F46" s="2">
        <f t="shared" si="6"/>
        <v>279</v>
      </c>
    </row>
    <row r="47" spans="1:6" x14ac:dyDescent="0.2">
      <c r="A47" s="2">
        <v>3.0299999999999994</v>
      </c>
      <c r="B47" s="2" t="s">
        <v>150</v>
      </c>
      <c r="C47" s="2" t="s">
        <v>1</v>
      </c>
      <c r="D47" s="2">
        <v>2</v>
      </c>
      <c r="E47" s="2">
        <f>VLOOKUP(B47,'Listado de precios'!$A$5:$C$184,3,0)</f>
        <v>880</v>
      </c>
      <c r="F47" s="2">
        <f t="shared" si="6"/>
        <v>1760</v>
      </c>
    </row>
    <row r="48" spans="1:6" x14ac:dyDescent="0.2">
      <c r="A48" s="2">
        <v>3.0399999999999991</v>
      </c>
      <c r="B48" s="2" t="s">
        <v>131</v>
      </c>
      <c r="C48" s="2" t="s">
        <v>1</v>
      </c>
      <c r="D48" s="2">
        <f>D47</f>
        <v>2</v>
      </c>
      <c r="E48" s="2">
        <f>VLOOKUP(B48,'Listado de precios'!$A$5:$C$184,3,0)</f>
        <v>2167</v>
      </c>
      <c r="F48" s="2">
        <f t="shared" si="6"/>
        <v>4334</v>
      </c>
    </row>
    <row r="49" spans="1:6" x14ac:dyDescent="0.2">
      <c r="A49" s="2">
        <v>3.0499999999999989</v>
      </c>
      <c r="B49" s="2" t="s">
        <v>74</v>
      </c>
      <c r="C49" s="2" t="s">
        <v>75</v>
      </c>
      <c r="D49" s="2">
        <v>1</v>
      </c>
      <c r="E49" s="2">
        <f>VLOOKUP(B49,'Listado de precios'!$A$5:$C$184,3,0)</f>
        <v>4200</v>
      </c>
      <c r="F49" s="2">
        <f t="shared" si="6"/>
        <v>4200</v>
      </c>
    </row>
    <row r="50" spans="1:6" x14ac:dyDescent="0.2">
      <c r="A50" s="2">
        <v>3.0599999999999987</v>
      </c>
      <c r="B50" s="2" t="s">
        <v>177</v>
      </c>
      <c r="C50" s="2" t="s">
        <v>2</v>
      </c>
      <c r="D50" s="2">
        <v>1</v>
      </c>
      <c r="E50" s="2">
        <f>VLOOKUP(B50,'Listado de precios'!$A$5:$C$184,3,0)</f>
        <v>1550</v>
      </c>
      <c r="F50" s="2">
        <f t="shared" si="6"/>
        <v>1550</v>
      </c>
    </row>
    <row r="51" spans="1:6" x14ac:dyDescent="0.2">
      <c r="A51" s="2">
        <v>3.0699999999999985</v>
      </c>
      <c r="B51" s="2" t="s">
        <v>63</v>
      </c>
      <c r="C51" s="2" t="s">
        <v>2</v>
      </c>
      <c r="D51" s="2">
        <v>1</v>
      </c>
      <c r="E51" s="2">
        <f>VLOOKUP(B51,'Listado de precios'!$A$5:$C$184,3,0)</f>
        <v>9630</v>
      </c>
      <c r="F51" s="2">
        <f t="shared" si="6"/>
        <v>9630</v>
      </c>
    </row>
    <row r="52" spans="1:6" x14ac:dyDescent="0.2">
      <c r="E52" s="2" t="s">
        <v>87</v>
      </c>
      <c r="F52" s="2">
        <f>SUM(F45:F51)</f>
        <v>21945.891</v>
      </c>
    </row>
    <row r="54" spans="1:6" x14ac:dyDescent="0.2">
      <c r="A54" s="2" t="s">
        <v>10</v>
      </c>
      <c r="B54" s="2" t="s">
        <v>222</v>
      </c>
    </row>
    <row r="55" spans="1:6" x14ac:dyDescent="0.2">
      <c r="A55" s="2">
        <v>4</v>
      </c>
      <c r="B55" s="2" t="s">
        <v>15</v>
      </c>
    </row>
    <row r="56" spans="1:6" x14ac:dyDescent="0.2">
      <c r="A56" s="2">
        <f t="shared" ref="A56:A65" si="7">A55+0.01</f>
        <v>4.01</v>
      </c>
      <c r="B56" s="2" t="s">
        <v>37</v>
      </c>
      <c r="C56" s="2" t="s">
        <v>38</v>
      </c>
      <c r="D56" s="2">
        <v>3.3900000000000002E-3</v>
      </c>
      <c r="E56" s="2">
        <f>VLOOKUP(B56,'Listado de precios'!$A$5:$C$184,3,0)</f>
        <v>56900</v>
      </c>
      <c r="F56" s="2">
        <f t="shared" ref="F56:F65" si="8">E56*D56</f>
        <v>192.89100000000002</v>
      </c>
    </row>
    <row r="57" spans="1:6" x14ac:dyDescent="0.2">
      <c r="A57" s="2">
        <f t="shared" si="7"/>
        <v>4.0199999999999996</v>
      </c>
      <c r="B57" s="2" t="s">
        <v>53</v>
      </c>
      <c r="C57" s="2" t="s">
        <v>2</v>
      </c>
      <c r="D57" s="2">
        <v>0.01</v>
      </c>
      <c r="E57" s="2">
        <f>VLOOKUP(B57,'Listado de precios'!$A$5:$C$184,3,0)</f>
        <v>27900</v>
      </c>
      <c r="F57" s="2">
        <f t="shared" si="8"/>
        <v>279</v>
      </c>
    </row>
    <row r="58" spans="1:6" x14ac:dyDescent="0.2">
      <c r="A58" s="2">
        <f t="shared" si="7"/>
        <v>4.0299999999999994</v>
      </c>
      <c r="B58" s="2" t="s">
        <v>150</v>
      </c>
      <c r="C58" s="2" t="s">
        <v>1</v>
      </c>
      <c r="D58" s="2">
        <v>5</v>
      </c>
      <c r="E58" s="2">
        <f>VLOOKUP(B58,'Listado de precios'!$A$5:$C$184,3,0)</f>
        <v>880</v>
      </c>
      <c r="F58" s="2">
        <f t="shared" si="8"/>
        <v>4400</v>
      </c>
    </row>
    <row r="59" spans="1:6" x14ac:dyDescent="0.2">
      <c r="A59" s="2">
        <f t="shared" si="7"/>
        <v>4.0399999999999991</v>
      </c>
      <c r="B59" s="2" t="s">
        <v>131</v>
      </c>
      <c r="C59" s="2" t="s">
        <v>1</v>
      </c>
      <c r="D59" s="2">
        <f>D58</f>
        <v>5</v>
      </c>
      <c r="E59" s="2">
        <f>VLOOKUP(B59,'Listado de precios'!$A$5:$C$184,3,0)</f>
        <v>2167</v>
      </c>
      <c r="F59" s="2">
        <f t="shared" si="8"/>
        <v>10835</v>
      </c>
    </row>
    <row r="60" spans="1:6" x14ac:dyDescent="0.2">
      <c r="A60" s="2">
        <f t="shared" si="7"/>
        <v>4.0499999999999989</v>
      </c>
      <c r="B60" s="2" t="s">
        <v>69</v>
      </c>
      <c r="C60" s="2" t="s">
        <v>2</v>
      </c>
      <c r="D60" s="2">
        <v>1</v>
      </c>
      <c r="E60" s="2">
        <f>VLOOKUP(B60,'Listado de precios'!$A$5:$C$184,3,0)</f>
        <v>4400</v>
      </c>
      <c r="F60" s="2">
        <f t="shared" si="8"/>
        <v>4400</v>
      </c>
    </row>
    <row r="61" spans="1:6" x14ac:dyDescent="0.2">
      <c r="A61" s="2">
        <f t="shared" si="7"/>
        <v>4.0599999999999987</v>
      </c>
      <c r="B61" s="2" t="s">
        <v>177</v>
      </c>
      <c r="C61" s="2" t="s">
        <v>2</v>
      </c>
      <c r="D61" s="2">
        <v>1</v>
      </c>
      <c r="E61" s="2">
        <f>VLOOKUP(B61,'Listado de precios'!$A$5:$C$184,3,0)</f>
        <v>1550</v>
      </c>
      <c r="F61" s="2">
        <f t="shared" si="8"/>
        <v>1550</v>
      </c>
    </row>
    <row r="62" spans="1:6" x14ac:dyDescent="0.2">
      <c r="A62" s="2">
        <f t="shared" si="7"/>
        <v>4.0699999999999985</v>
      </c>
      <c r="B62" s="2" t="s">
        <v>41</v>
      </c>
      <c r="C62" s="2" t="s">
        <v>2</v>
      </c>
      <c r="D62" s="2">
        <v>1</v>
      </c>
      <c r="E62" s="2">
        <f>VLOOKUP(B62,'Listado de precios'!$A$5:$C$184,3,0)</f>
        <v>1100</v>
      </c>
      <c r="F62" s="2">
        <f t="shared" si="8"/>
        <v>1100</v>
      </c>
    </row>
    <row r="63" spans="1:6" x14ac:dyDescent="0.2">
      <c r="A63" s="2">
        <f t="shared" si="7"/>
        <v>4.0799999999999983</v>
      </c>
      <c r="B63" s="2" t="s">
        <v>22</v>
      </c>
      <c r="C63" s="2" t="s">
        <v>1</v>
      </c>
      <c r="D63" s="2">
        <f>D58+1</f>
        <v>6</v>
      </c>
      <c r="E63" s="2">
        <f>VLOOKUP(B63,'Listado de precios'!$A$5:$C$184,3,0)</f>
        <v>1076.0159999999998</v>
      </c>
      <c r="F63" s="2">
        <f t="shared" si="8"/>
        <v>6456.0959999999995</v>
      </c>
    </row>
    <row r="64" spans="1:6" x14ac:dyDescent="0.2">
      <c r="A64" s="2">
        <f t="shared" si="7"/>
        <v>4.0899999999999981</v>
      </c>
      <c r="B64" s="2" t="s">
        <v>62</v>
      </c>
      <c r="C64" s="2" t="s">
        <v>2</v>
      </c>
      <c r="D64" s="2">
        <v>1</v>
      </c>
      <c r="E64" s="2">
        <f>VLOOKUP(B64,'Listado de precios'!$A$5:$C$184,3,0)</f>
        <v>12840</v>
      </c>
      <c r="F64" s="2">
        <f t="shared" si="8"/>
        <v>12840</v>
      </c>
    </row>
    <row r="65" spans="1:6" x14ac:dyDescent="0.2">
      <c r="A65" s="2">
        <f t="shared" si="7"/>
        <v>4.0999999999999979</v>
      </c>
      <c r="B65" s="2" t="s">
        <v>146</v>
      </c>
      <c r="D65" s="2">
        <v>1</v>
      </c>
      <c r="E65" s="2">
        <f>VLOOKUP(B65,'Listado de precios'!$A$5:$C$184,3,0)</f>
        <v>10000</v>
      </c>
      <c r="F65" s="2">
        <f t="shared" si="8"/>
        <v>10000</v>
      </c>
    </row>
    <row r="66" spans="1:6" x14ac:dyDescent="0.2">
      <c r="E66" s="2" t="s">
        <v>87</v>
      </c>
      <c r="F66" s="2">
        <f>SUM(F56:F65)</f>
        <v>52052.987000000001</v>
      </c>
    </row>
    <row r="68" spans="1:6" x14ac:dyDescent="0.2">
      <c r="A68" s="2" t="s">
        <v>10</v>
      </c>
      <c r="B68" s="2" t="s">
        <v>141</v>
      </c>
    </row>
    <row r="69" spans="1:6" x14ac:dyDescent="0.2">
      <c r="A69" s="2">
        <v>5</v>
      </c>
      <c r="B69" s="2" t="s">
        <v>15</v>
      </c>
    </row>
    <row r="70" spans="1:6" x14ac:dyDescent="0.2">
      <c r="A70" s="2">
        <f t="shared" ref="A70:A79" si="9">A69+0.01</f>
        <v>5.01</v>
      </c>
      <c r="B70" s="2" t="s">
        <v>37</v>
      </c>
      <c r="C70" s="2" t="s">
        <v>38</v>
      </c>
      <c r="D70" s="2">
        <v>3.3900000000000002E-3</v>
      </c>
      <c r="E70" s="2">
        <f>VLOOKUP(B70,'Listado de precios'!$A$5:$C$184,3,0)</f>
        <v>56900</v>
      </c>
      <c r="F70" s="2">
        <f t="shared" ref="F70:F78" si="10">D70*E70</f>
        <v>192.89100000000002</v>
      </c>
    </row>
    <row r="71" spans="1:6" x14ac:dyDescent="0.2">
      <c r="A71" s="2">
        <f t="shared" si="9"/>
        <v>5.0199999999999996</v>
      </c>
      <c r="B71" s="2" t="s">
        <v>53</v>
      </c>
      <c r="C71" s="2" t="s">
        <v>2</v>
      </c>
      <c r="D71" s="2">
        <v>0.01</v>
      </c>
      <c r="E71" s="2">
        <f>VLOOKUP(B71,'Listado de precios'!$A$5:$C$184,3,0)</f>
        <v>27900</v>
      </c>
      <c r="F71" s="2">
        <f t="shared" si="10"/>
        <v>279</v>
      </c>
    </row>
    <row r="72" spans="1:6" x14ac:dyDescent="0.2">
      <c r="A72" s="2">
        <f t="shared" si="9"/>
        <v>5.0299999999999994</v>
      </c>
      <c r="B72" s="2" t="s">
        <v>150</v>
      </c>
      <c r="C72" s="2" t="s">
        <v>1</v>
      </c>
      <c r="D72" s="2">
        <v>7</v>
      </c>
      <c r="E72" s="2">
        <f>VLOOKUP(B72,'Listado de precios'!$A$5:$C$184,3,0)</f>
        <v>880</v>
      </c>
      <c r="F72" s="2">
        <f t="shared" si="10"/>
        <v>6160</v>
      </c>
    </row>
    <row r="73" spans="1:6" x14ac:dyDescent="0.2">
      <c r="A73" s="2">
        <f t="shared" si="9"/>
        <v>5.0399999999999991</v>
      </c>
      <c r="B73" s="2" t="s">
        <v>131</v>
      </c>
      <c r="C73" s="2" t="s">
        <v>1</v>
      </c>
      <c r="D73" s="2">
        <f>D72</f>
        <v>7</v>
      </c>
      <c r="E73" s="2">
        <f>VLOOKUP(B73,'Listado de precios'!$A$5:$C$184,3,0)</f>
        <v>2167</v>
      </c>
      <c r="F73" s="2">
        <f t="shared" si="10"/>
        <v>15169</v>
      </c>
    </row>
    <row r="74" spans="1:6" x14ac:dyDescent="0.2">
      <c r="A74" s="2">
        <f t="shared" si="9"/>
        <v>5.0499999999999989</v>
      </c>
      <c r="B74" s="2" t="s">
        <v>71</v>
      </c>
      <c r="C74" s="2" t="s">
        <v>2</v>
      </c>
      <c r="D74" s="2">
        <v>1</v>
      </c>
      <c r="E74" s="2">
        <f>VLOOKUP(B74,'Listado de precios'!$A$5:$C$184,3,0)</f>
        <v>15000</v>
      </c>
      <c r="F74" s="2">
        <f t="shared" si="10"/>
        <v>15000</v>
      </c>
    </row>
    <row r="75" spans="1:6" x14ac:dyDescent="0.2">
      <c r="A75" s="2">
        <f t="shared" si="9"/>
        <v>5.0599999999999987</v>
      </c>
      <c r="B75" s="2" t="s">
        <v>177</v>
      </c>
      <c r="C75" s="2" t="s">
        <v>2</v>
      </c>
      <c r="D75" s="2">
        <v>1</v>
      </c>
      <c r="E75" s="2">
        <f>VLOOKUP(B75,'Listado de precios'!$A$5:$C$184,3,0)</f>
        <v>1550</v>
      </c>
      <c r="F75" s="2">
        <f t="shared" si="10"/>
        <v>1550</v>
      </c>
    </row>
    <row r="76" spans="1:6" x14ac:dyDescent="0.2">
      <c r="A76" s="2">
        <f t="shared" si="9"/>
        <v>5.0699999999999985</v>
      </c>
      <c r="B76" s="2" t="s">
        <v>28</v>
      </c>
      <c r="C76" s="2" t="s">
        <v>1</v>
      </c>
      <c r="D76" s="2">
        <v>14</v>
      </c>
      <c r="E76" s="2">
        <f>VLOOKUP(B76,'Listado de precios'!$A$5:$C$184,3,0)</f>
        <v>938.71194000000003</v>
      </c>
      <c r="F76" s="2">
        <f t="shared" si="10"/>
        <v>13141.96716</v>
      </c>
    </row>
    <row r="77" spans="1:6" x14ac:dyDescent="0.2">
      <c r="A77" s="2">
        <f t="shared" si="9"/>
        <v>5.0799999999999983</v>
      </c>
      <c r="B77" s="2" t="s">
        <v>42</v>
      </c>
      <c r="C77" s="2" t="s">
        <v>2</v>
      </c>
      <c r="D77" s="2">
        <v>2</v>
      </c>
      <c r="E77" s="2">
        <f>VLOOKUP(B77,'Listado de precios'!$A$5:$C$184,3,0)</f>
        <v>895.71749999999997</v>
      </c>
      <c r="F77" s="2">
        <f t="shared" si="10"/>
        <v>1791.4349999999999</v>
      </c>
    </row>
    <row r="78" spans="1:6" x14ac:dyDescent="0.2">
      <c r="A78" s="2">
        <f t="shared" si="9"/>
        <v>5.0899999999999981</v>
      </c>
      <c r="B78" s="2" t="s">
        <v>64</v>
      </c>
      <c r="C78" s="2" t="s">
        <v>2</v>
      </c>
      <c r="D78" s="2">
        <v>1</v>
      </c>
      <c r="E78" s="2">
        <f>VLOOKUP(B78,'Listado de precios'!$A$5:$C$184,3,0)</f>
        <v>12840</v>
      </c>
      <c r="F78" s="2">
        <f t="shared" si="10"/>
        <v>12840</v>
      </c>
    </row>
    <row r="79" spans="1:6" x14ac:dyDescent="0.2">
      <c r="A79" s="2">
        <f t="shared" si="9"/>
        <v>5.0999999999999979</v>
      </c>
      <c r="B79" s="2" t="s">
        <v>147</v>
      </c>
      <c r="C79" s="2" t="s">
        <v>2</v>
      </c>
      <c r="D79" s="2">
        <v>1</v>
      </c>
      <c r="E79" s="2">
        <f>VLOOKUP(B79,'Listado de precios'!$A$5:$C$184,3,0)</f>
        <v>6000</v>
      </c>
      <c r="F79" s="2">
        <f>E79*D79</f>
        <v>6000</v>
      </c>
    </row>
    <row r="80" spans="1:6" x14ac:dyDescent="0.2">
      <c r="E80" s="2" t="s">
        <v>87</v>
      </c>
      <c r="F80" s="2">
        <f>SUM(F70:F79)</f>
        <v>72124.293160000001</v>
      </c>
    </row>
    <row r="83" spans="1:6" x14ac:dyDescent="0.2">
      <c r="A83" s="2" t="s">
        <v>10</v>
      </c>
      <c r="B83" s="2" t="s">
        <v>142</v>
      </c>
    </row>
    <row r="84" spans="1:6" x14ac:dyDescent="0.2">
      <c r="A84" s="2">
        <v>6</v>
      </c>
      <c r="B84" s="2" t="s">
        <v>15</v>
      </c>
    </row>
    <row r="85" spans="1:6" x14ac:dyDescent="0.2">
      <c r="A85" s="2">
        <f t="shared" ref="A85:A91" si="11">A84+0.01</f>
        <v>6.01</v>
      </c>
      <c r="B85" s="2" t="s">
        <v>37</v>
      </c>
      <c r="C85" s="2" t="s">
        <v>38</v>
      </c>
      <c r="D85" s="2">
        <v>3.3900000000000002E-3</v>
      </c>
      <c r="E85" s="2">
        <f>VLOOKUP(B85,'Listado de precios'!$A$5:$C$184,3,0)</f>
        <v>56900</v>
      </c>
      <c r="F85" s="2">
        <f t="shared" ref="F85:F91" si="12">D85*E85</f>
        <v>192.89100000000002</v>
      </c>
    </row>
    <row r="86" spans="1:6" x14ac:dyDescent="0.2">
      <c r="A86" s="2">
        <f t="shared" si="11"/>
        <v>6.02</v>
      </c>
      <c r="B86" s="2" t="s">
        <v>53</v>
      </c>
      <c r="C86" s="2" t="s">
        <v>2</v>
      </c>
      <c r="D86" s="2">
        <v>0.01</v>
      </c>
      <c r="E86" s="2">
        <f>VLOOKUP(B86,'Listado de precios'!$A$5:$C$184,3,0)</f>
        <v>27900</v>
      </c>
      <c r="F86" s="2">
        <f t="shared" si="12"/>
        <v>279</v>
      </c>
    </row>
    <row r="87" spans="1:6" x14ac:dyDescent="0.2">
      <c r="A87" s="2">
        <f t="shared" si="11"/>
        <v>6.0299999999999994</v>
      </c>
      <c r="B87" s="2" t="s">
        <v>150</v>
      </c>
      <c r="C87" s="2" t="s">
        <v>1</v>
      </c>
      <c r="D87" s="2">
        <v>8</v>
      </c>
      <c r="E87" s="2">
        <f>VLOOKUP(B87,'Listado de precios'!$A$5:$C$184,3,0)</f>
        <v>880</v>
      </c>
      <c r="F87" s="2">
        <f t="shared" si="12"/>
        <v>7040</v>
      </c>
    </row>
    <row r="88" spans="1:6" x14ac:dyDescent="0.2">
      <c r="A88" s="2">
        <f t="shared" si="11"/>
        <v>6.0399999999999991</v>
      </c>
      <c r="B88" s="2" t="s">
        <v>131</v>
      </c>
      <c r="C88" s="2" t="s">
        <v>1</v>
      </c>
      <c r="D88" s="2">
        <f>D87</f>
        <v>8</v>
      </c>
      <c r="E88" s="2">
        <f>VLOOKUP(B88,'Listado de precios'!$A$5:$C$184,3,0)</f>
        <v>2167</v>
      </c>
      <c r="F88" s="2">
        <f t="shared" si="12"/>
        <v>17336</v>
      </c>
    </row>
    <row r="89" spans="1:6" x14ac:dyDescent="0.2">
      <c r="A89" s="2">
        <f t="shared" si="11"/>
        <v>6.0499999999999989</v>
      </c>
      <c r="B89" s="2" t="s">
        <v>74</v>
      </c>
      <c r="C89" s="2" t="s">
        <v>75</v>
      </c>
      <c r="D89" s="2">
        <v>1</v>
      </c>
      <c r="E89" s="2">
        <f>VLOOKUP(B89,'Listado de precios'!$A$5:$C$184,3,0)</f>
        <v>4200</v>
      </c>
      <c r="F89" s="2">
        <f t="shared" si="12"/>
        <v>4200</v>
      </c>
    </row>
    <row r="90" spans="1:6" x14ac:dyDescent="0.2">
      <c r="A90" s="2">
        <f t="shared" si="11"/>
        <v>6.0599999999999987</v>
      </c>
      <c r="B90" s="2" t="s">
        <v>177</v>
      </c>
      <c r="C90" s="2" t="s">
        <v>2</v>
      </c>
      <c r="D90" s="2">
        <v>1</v>
      </c>
      <c r="E90" s="2">
        <f>VLOOKUP(B90,'Listado de precios'!$A$5:$C$184,3,0)</f>
        <v>1550</v>
      </c>
      <c r="F90" s="2">
        <f t="shared" si="12"/>
        <v>1550</v>
      </c>
    </row>
    <row r="91" spans="1:6" x14ac:dyDescent="0.2">
      <c r="A91" s="2">
        <f t="shared" si="11"/>
        <v>6.0699999999999985</v>
      </c>
      <c r="B91" s="2" t="s">
        <v>63</v>
      </c>
      <c r="C91" s="2" t="s">
        <v>2</v>
      </c>
      <c r="D91" s="2">
        <v>1</v>
      </c>
      <c r="E91" s="2">
        <f>VLOOKUP(B91,'Listado de precios'!$A$5:$C$184,3,0)</f>
        <v>9630</v>
      </c>
      <c r="F91" s="2">
        <f t="shared" si="12"/>
        <v>9630</v>
      </c>
    </row>
    <row r="92" spans="1:6" x14ac:dyDescent="0.2">
      <c r="E92" s="2" t="s">
        <v>87</v>
      </c>
      <c r="F92" s="2">
        <f>SUM(F85:F91)</f>
        <v>40227.891000000003</v>
      </c>
    </row>
    <row r="94" spans="1:6" x14ac:dyDescent="0.2">
      <c r="A94" s="2" t="s">
        <v>10</v>
      </c>
      <c r="B94" s="2" t="s">
        <v>143</v>
      </c>
    </row>
    <row r="95" spans="1:6" x14ac:dyDescent="0.2">
      <c r="A95" s="2">
        <v>7</v>
      </c>
      <c r="B95" s="2" t="s">
        <v>15</v>
      </c>
    </row>
    <row r="96" spans="1:6" x14ac:dyDescent="0.2">
      <c r="A96" s="2">
        <f t="shared" ref="A96:A104" si="13">A95+0.01</f>
        <v>7.01</v>
      </c>
      <c r="B96" s="2" t="s">
        <v>32</v>
      </c>
      <c r="C96" s="2" t="s">
        <v>2</v>
      </c>
      <c r="D96" s="2">
        <v>1</v>
      </c>
      <c r="E96" s="2">
        <f>VLOOKUP(B96,'Listado de precios'!$A$5:$C$184,3,0)</f>
        <v>31887.542999999998</v>
      </c>
      <c r="F96" s="2">
        <f>D96*E96</f>
        <v>31887.542999999998</v>
      </c>
    </row>
    <row r="97" spans="1:6" x14ac:dyDescent="0.2">
      <c r="A97" s="2">
        <f t="shared" si="13"/>
        <v>7.02</v>
      </c>
      <c r="B97" s="2" t="s">
        <v>79</v>
      </c>
      <c r="C97" s="2" t="s">
        <v>1</v>
      </c>
      <c r="D97" s="2">
        <v>6</v>
      </c>
      <c r="E97" s="2">
        <f>VLOOKUP(B97,'Listado de precios'!$A$5:$C$184,3,0)</f>
        <v>4659</v>
      </c>
      <c r="F97" s="2">
        <f>D97*E97</f>
        <v>27954</v>
      </c>
    </row>
    <row r="98" spans="1:6" x14ac:dyDescent="0.2">
      <c r="A98" s="2">
        <f t="shared" si="13"/>
        <v>7.0299999999999994</v>
      </c>
      <c r="B98" s="2" t="s">
        <v>129</v>
      </c>
      <c r="C98" s="2" t="s">
        <v>1</v>
      </c>
      <c r="D98" s="2">
        <f>D97</f>
        <v>6</v>
      </c>
      <c r="E98" s="2">
        <f>VLOOKUP(B98,'Listado de precios'!$A$5:$C$184,3,0)</f>
        <v>2167</v>
      </c>
      <c r="F98" s="2">
        <f>E98*D98</f>
        <v>13002</v>
      </c>
    </row>
    <row r="99" spans="1:6" x14ac:dyDescent="0.2">
      <c r="A99" s="2">
        <f t="shared" si="13"/>
        <v>7.0399999999999991</v>
      </c>
      <c r="B99" s="2" t="s">
        <v>52</v>
      </c>
      <c r="C99" s="2" t="s">
        <v>2</v>
      </c>
      <c r="D99" s="2">
        <v>7</v>
      </c>
      <c r="E99" s="2">
        <f>VLOOKUP(B99,'Listado de precios'!$A$5:$C$184,3,0)</f>
        <v>165</v>
      </c>
      <c r="F99" s="2">
        <f>E99*D99</f>
        <v>1155</v>
      </c>
    </row>
    <row r="100" spans="1:6" x14ac:dyDescent="0.2">
      <c r="A100" s="2">
        <f t="shared" si="13"/>
        <v>7.0499999999999989</v>
      </c>
      <c r="B100" s="2" t="s">
        <v>0</v>
      </c>
      <c r="C100" s="2" t="s">
        <v>1</v>
      </c>
      <c r="D100" s="2">
        <v>2.9</v>
      </c>
      <c r="E100" s="2">
        <f>VLOOKUP(B100,'Listado de precios'!$A$5:$C$184,3,0)</f>
        <v>600</v>
      </c>
      <c r="F100" s="2">
        <f>D100*E100</f>
        <v>1740</v>
      </c>
    </row>
    <row r="101" spans="1:6" x14ac:dyDescent="0.2">
      <c r="A101" s="2">
        <f t="shared" si="13"/>
        <v>7.0599999999999987</v>
      </c>
      <c r="B101" s="2" t="s">
        <v>61</v>
      </c>
      <c r="C101" s="2" t="s">
        <v>2</v>
      </c>
      <c r="D101" s="2">
        <v>1</v>
      </c>
      <c r="E101" s="2">
        <f>VLOOKUP(B101,'Listado de precios'!$A$5:$C$184,3,0)</f>
        <v>19260</v>
      </c>
      <c r="F101" s="2">
        <f>D101*E101</f>
        <v>19260</v>
      </c>
    </row>
    <row r="102" spans="1:6" x14ac:dyDescent="0.2">
      <c r="A102" s="2">
        <f t="shared" si="13"/>
        <v>7.0699999999999985</v>
      </c>
      <c r="B102" s="2" t="s">
        <v>70</v>
      </c>
      <c r="C102" s="2" t="s">
        <v>2</v>
      </c>
      <c r="D102" s="2">
        <v>1</v>
      </c>
      <c r="E102" s="2">
        <f>VLOOKUP(B102,'Listado de precios'!$A$5:$C$184,3,0)</f>
        <v>9200</v>
      </c>
      <c r="F102" s="2">
        <f>D102*E102</f>
        <v>9200</v>
      </c>
    </row>
    <row r="103" spans="1:6" x14ac:dyDescent="0.2">
      <c r="A103" s="2">
        <f t="shared" si="13"/>
        <v>7.0799999999999983</v>
      </c>
      <c r="B103" s="2" t="s">
        <v>85</v>
      </c>
      <c r="C103" s="2" t="s">
        <v>2</v>
      </c>
      <c r="D103" s="2">
        <v>1</v>
      </c>
      <c r="E103" s="2">
        <f>VLOOKUP(B103,'Listado de precios'!$A$5:$C$184,3,0)</f>
        <v>2316.6666666666665</v>
      </c>
      <c r="F103" s="2">
        <f>D103*E103</f>
        <v>2316.6666666666665</v>
      </c>
    </row>
    <row r="104" spans="1:6" x14ac:dyDescent="0.2">
      <c r="A104" s="2">
        <f t="shared" si="13"/>
        <v>7.0899999999999981</v>
      </c>
      <c r="B104" s="2" t="s">
        <v>41</v>
      </c>
      <c r="C104" s="2" t="s">
        <v>2</v>
      </c>
      <c r="D104" s="2">
        <v>2</v>
      </c>
      <c r="E104" s="2">
        <f>VLOOKUP(B104,'Listado de precios'!$A$5:$C$184,3,0)</f>
        <v>1100</v>
      </c>
      <c r="F104" s="2">
        <f>D104*E104</f>
        <v>2200</v>
      </c>
    </row>
    <row r="105" spans="1:6" x14ac:dyDescent="0.2">
      <c r="E105" s="2" t="s">
        <v>87</v>
      </c>
      <c r="F105" s="2">
        <f>SUM(F96:F104)</f>
        <v>108715.20966666668</v>
      </c>
    </row>
    <row r="107" spans="1:6" x14ac:dyDescent="0.2">
      <c r="A107" s="2" t="s">
        <v>10</v>
      </c>
      <c r="B107" s="2" t="s">
        <v>106</v>
      </c>
    </row>
    <row r="108" spans="1:6" x14ac:dyDescent="0.2">
      <c r="A108" s="2">
        <v>8</v>
      </c>
      <c r="B108" s="2" t="s">
        <v>15</v>
      </c>
    </row>
    <row r="109" spans="1:6" x14ac:dyDescent="0.2">
      <c r="A109" s="2">
        <f t="shared" ref="A109:A124" si="14">A108+0.01</f>
        <v>8.01</v>
      </c>
      <c r="B109" s="2" t="s">
        <v>48</v>
      </c>
      <c r="C109" s="2" t="s">
        <v>2</v>
      </c>
      <c r="D109" s="2">
        <v>1</v>
      </c>
      <c r="E109" s="2">
        <f>VLOOKUP(B109,'Listado de precios'!$A$5:$C$184,3,0)</f>
        <v>710655</v>
      </c>
      <c r="F109" s="2">
        <f t="shared" ref="F109:F122" si="15">E109*D109</f>
        <v>710655</v>
      </c>
    </row>
    <row r="110" spans="1:6" x14ac:dyDescent="0.2">
      <c r="A110" s="2">
        <f t="shared" si="14"/>
        <v>8.02</v>
      </c>
      <c r="B110" s="2" t="s">
        <v>160</v>
      </c>
      <c r="C110" s="2" t="s">
        <v>1</v>
      </c>
      <c r="D110" s="2">
        <v>4</v>
      </c>
      <c r="E110" s="2">
        <f>VLOOKUP(B110,'Listado de precios'!$A$5:$C$184,3,0)</f>
        <v>10065</v>
      </c>
      <c r="F110" s="2">
        <f t="shared" si="15"/>
        <v>40260</v>
      </c>
    </row>
    <row r="111" spans="1:6" x14ac:dyDescent="0.2">
      <c r="A111" s="2">
        <f t="shared" si="14"/>
        <v>8.0299999999999994</v>
      </c>
      <c r="B111" s="2" t="s">
        <v>77</v>
      </c>
      <c r="C111" s="2" t="s">
        <v>1</v>
      </c>
      <c r="D111" s="2">
        <v>43</v>
      </c>
      <c r="E111" s="2">
        <f>VLOOKUP(B111,'Listado de precios'!$A$5:$C$184,3,0)</f>
        <v>9946</v>
      </c>
      <c r="F111" s="2">
        <f t="shared" si="15"/>
        <v>427678</v>
      </c>
    </row>
    <row r="112" spans="1:6" x14ac:dyDescent="0.2">
      <c r="A112" s="2">
        <f t="shared" si="14"/>
        <v>8.0399999999999991</v>
      </c>
      <c r="B112" s="2" t="s">
        <v>161</v>
      </c>
      <c r="C112" s="2" t="s">
        <v>1</v>
      </c>
      <c r="D112" s="2">
        <f>D110</f>
        <v>4</v>
      </c>
      <c r="E112" s="2">
        <f>VLOOKUP(B112,'Listado de precios'!$A$5:$C$184,3,0)</f>
        <v>2167</v>
      </c>
      <c r="F112" s="2">
        <f t="shared" si="15"/>
        <v>8668</v>
      </c>
    </row>
    <row r="113" spans="1:6" x14ac:dyDescent="0.2">
      <c r="A113" s="2">
        <f t="shared" si="14"/>
        <v>8.0499999999999989</v>
      </c>
      <c r="B113" s="2" t="s">
        <v>127</v>
      </c>
      <c r="C113" s="2" t="s">
        <v>1</v>
      </c>
      <c r="D113" s="2">
        <f>D111</f>
        <v>43</v>
      </c>
      <c r="E113" s="2">
        <f>VLOOKUP(B113,'Listado de precios'!$A$5:$C$184,3,0)</f>
        <v>4333</v>
      </c>
      <c r="F113" s="2">
        <f t="shared" si="15"/>
        <v>186319</v>
      </c>
    </row>
    <row r="114" spans="1:6" x14ac:dyDescent="0.2">
      <c r="A114" s="2">
        <f t="shared" si="14"/>
        <v>8.0599999999999987</v>
      </c>
      <c r="B114" s="2" t="s">
        <v>30</v>
      </c>
      <c r="C114" s="2" t="s">
        <v>2</v>
      </c>
      <c r="D114" s="2">
        <v>7</v>
      </c>
      <c r="E114" s="2">
        <f>VLOOKUP(B114,'Listado de precios'!$A$5:$C$184,3,0)</f>
        <v>86580</v>
      </c>
      <c r="F114" s="2">
        <f t="shared" si="15"/>
        <v>606060</v>
      </c>
    </row>
    <row r="115" spans="1:6" x14ac:dyDescent="0.2">
      <c r="A115" s="2">
        <f t="shared" si="14"/>
        <v>8.0699999999999985</v>
      </c>
      <c r="B115" s="2" t="s">
        <v>0</v>
      </c>
      <c r="C115" s="2" t="s">
        <v>1</v>
      </c>
      <c r="D115" s="2">
        <v>11</v>
      </c>
      <c r="E115" s="2">
        <f>VLOOKUP(B115,'Listado de precios'!$A$5:$C$184,3,0)</f>
        <v>600</v>
      </c>
      <c r="F115" s="2">
        <f t="shared" si="15"/>
        <v>6600</v>
      </c>
    </row>
    <row r="116" spans="1:6" x14ac:dyDescent="0.2">
      <c r="A116" s="2">
        <f t="shared" si="14"/>
        <v>8.0799999999999983</v>
      </c>
      <c r="B116" s="2" t="s">
        <v>50</v>
      </c>
      <c r="C116" s="2" t="s">
        <v>2</v>
      </c>
      <c r="D116" s="2">
        <v>43</v>
      </c>
      <c r="E116" s="2">
        <f>VLOOKUP(B116,'Listado de precios'!$A$5:$C$184,3,0)</f>
        <v>560</v>
      </c>
      <c r="F116" s="2">
        <f t="shared" si="15"/>
        <v>24080</v>
      </c>
    </row>
    <row r="117" spans="1:6" x14ac:dyDescent="0.2">
      <c r="A117" s="2">
        <f t="shared" si="14"/>
        <v>8.0899999999999981</v>
      </c>
      <c r="B117" s="2" t="s">
        <v>54</v>
      </c>
      <c r="C117" s="2" t="s">
        <v>2</v>
      </c>
      <c r="D117" s="2">
        <f>D114</f>
        <v>7</v>
      </c>
      <c r="E117" s="2">
        <f>VLOOKUP(B117,'Listado de precios'!$A$5:$C$184,3,0)</f>
        <v>8560</v>
      </c>
      <c r="F117" s="2">
        <f t="shared" si="15"/>
        <v>59920</v>
      </c>
    </row>
    <row r="118" spans="1:6" x14ac:dyDescent="0.2">
      <c r="A118" s="2">
        <f t="shared" si="14"/>
        <v>8.0999999999999979</v>
      </c>
      <c r="B118" s="2" t="s">
        <v>149</v>
      </c>
      <c r="C118" s="2" t="s">
        <v>2</v>
      </c>
      <c r="D118" s="2">
        <v>1</v>
      </c>
      <c r="E118" s="2">
        <f>VLOOKUP(B118,'Listado de precios'!$A$5:$C$184,3,0)</f>
        <v>8560</v>
      </c>
      <c r="F118" s="2">
        <f t="shared" si="15"/>
        <v>8560</v>
      </c>
    </row>
    <row r="119" spans="1:6" x14ac:dyDescent="0.2">
      <c r="A119" s="2">
        <f t="shared" si="14"/>
        <v>8.1099999999999977</v>
      </c>
      <c r="B119" s="2" t="s">
        <v>22</v>
      </c>
      <c r="C119" s="2" t="s">
        <v>1</v>
      </c>
      <c r="D119" s="2">
        <v>82</v>
      </c>
      <c r="E119" s="2">
        <f>VLOOKUP(B119,'Listado de precios'!$A$5:$C$184,3,0)</f>
        <v>1076.0159999999998</v>
      </c>
      <c r="F119" s="2">
        <f t="shared" si="15"/>
        <v>88233.311999999991</v>
      </c>
    </row>
    <row r="120" spans="1:6" x14ac:dyDescent="0.2">
      <c r="A120" s="2">
        <f t="shared" si="14"/>
        <v>8.1199999999999974</v>
      </c>
      <c r="B120" s="2" t="s">
        <v>41</v>
      </c>
      <c r="C120" s="2" t="s">
        <v>2</v>
      </c>
      <c r="D120" s="2">
        <v>7</v>
      </c>
      <c r="E120" s="2">
        <f>VLOOKUP(B120,'Listado de precios'!$A$5:$C$184,3,0)</f>
        <v>1100</v>
      </c>
      <c r="F120" s="2">
        <f t="shared" si="15"/>
        <v>7700</v>
      </c>
    </row>
    <row r="121" spans="1:6" x14ac:dyDescent="0.2">
      <c r="A121" s="2">
        <f t="shared" si="14"/>
        <v>8.1299999999999972</v>
      </c>
      <c r="B121" s="2" t="s">
        <v>22</v>
      </c>
      <c r="C121" s="2" t="s">
        <v>1</v>
      </c>
      <c r="D121" s="2">
        <v>164</v>
      </c>
      <c r="E121" s="2">
        <f>VLOOKUP(B121,'Listado de precios'!$A$5:$C$184,3,0)</f>
        <v>1076.0159999999998</v>
      </c>
      <c r="F121" s="2">
        <f t="shared" si="15"/>
        <v>176466.62399999998</v>
      </c>
    </row>
    <row r="122" spans="1:6" x14ac:dyDescent="0.2">
      <c r="A122" s="2">
        <f t="shared" si="14"/>
        <v>8.139999999999997</v>
      </c>
      <c r="B122" s="2" t="s">
        <v>41</v>
      </c>
      <c r="C122" s="2" t="s">
        <v>205</v>
      </c>
      <c r="D122" s="2">
        <v>13</v>
      </c>
      <c r="E122" s="2">
        <f>VLOOKUP(B122,'Listado de precios'!$A$5:$C$184,3,0)</f>
        <v>1100</v>
      </c>
      <c r="F122" s="2">
        <f t="shared" si="15"/>
        <v>14300</v>
      </c>
    </row>
    <row r="123" spans="1:6" x14ac:dyDescent="0.2">
      <c r="A123" s="2">
        <f t="shared" si="14"/>
        <v>8.1499999999999968</v>
      </c>
      <c r="B123" s="2" t="s">
        <v>68</v>
      </c>
      <c r="C123" s="2" t="s">
        <v>2</v>
      </c>
      <c r="D123" s="2">
        <v>1</v>
      </c>
      <c r="E123" s="2">
        <f>VLOOKUP(B123,'Listado de precios'!$A$5:$C$184,3,0)</f>
        <v>18000</v>
      </c>
      <c r="F123" s="2">
        <f>D123*E123</f>
        <v>18000</v>
      </c>
    </row>
    <row r="124" spans="1:6" x14ac:dyDescent="0.2">
      <c r="A124" s="2">
        <f t="shared" si="14"/>
        <v>8.1599999999999966</v>
      </c>
      <c r="B124" s="2" t="s">
        <v>24</v>
      </c>
      <c r="C124" s="2" t="s">
        <v>1</v>
      </c>
      <c r="D124" s="2">
        <v>82</v>
      </c>
      <c r="E124" s="2">
        <f>VLOOKUP(B124,'Listado de precios'!$A$5:$C$184,3,0)</f>
        <v>1800</v>
      </c>
      <c r="F124" s="2">
        <f>D124*E124</f>
        <v>147600</v>
      </c>
    </row>
    <row r="125" spans="1:6" x14ac:dyDescent="0.2">
      <c r="E125" s="2" t="s">
        <v>87</v>
      </c>
      <c r="F125" s="2">
        <f>SUM(F109:F124)</f>
        <v>2531099.9359999998</v>
      </c>
    </row>
    <row r="127" spans="1:6" x14ac:dyDescent="0.2">
      <c r="A127" s="2" t="s">
        <v>10</v>
      </c>
      <c r="B127" s="2" t="s">
        <v>107</v>
      </c>
    </row>
    <row r="128" spans="1:6" x14ac:dyDescent="0.2">
      <c r="A128" s="2">
        <v>9</v>
      </c>
      <c r="B128" s="2" t="s">
        <v>15</v>
      </c>
    </row>
    <row r="129" spans="1:6" x14ac:dyDescent="0.2">
      <c r="A129" s="2">
        <f t="shared" ref="A129:A146" si="16">A128+0.01</f>
        <v>9.01</v>
      </c>
      <c r="B129" s="2" t="s">
        <v>49</v>
      </c>
      <c r="C129" s="2" t="s">
        <v>2</v>
      </c>
      <c r="D129" s="2">
        <v>4</v>
      </c>
      <c r="E129" s="2">
        <f>VLOOKUP(B129,'Listado de precios'!$A$5:$C$184,3,0)</f>
        <v>147889</v>
      </c>
      <c r="F129" s="2">
        <f t="shared" ref="F129:F146" si="17">D129*E129</f>
        <v>591556</v>
      </c>
    </row>
    <row r="130" spans="1:6" x14ac:dyDescent="0.2">
      <c r="A130" s="2">
        <f t="shared" si="16"/>
        <v>9.02</v>
      </c>
      <c r="B130" s="2" t="s">
        <v>59</v>
      </c>
      <c r="C130" s="2" t="s">
        <v>2</v>
      </c>
      <c r="D130" s="2">
        <f>D129</f>
        <v>4</v>
      </c>
      <c r="E130" s="2">
        <f>VLOOKUP(B130,'Listado de precios'!$A$5:$C$184,3,0)</f>
        <v>8560</v>
      </c>
      <c r="F130" s="2">
        <f t="shared" si="17"/>
        <v>34240</v>
      </c>
    </row>
    <row r="131" spans="1:6" x14ac:dyDescent="0.2">
      <c r="A131" s="2">
        <f t="shared" si="16"/>
        <v>9.0299999999999994</v>
      </c>
      <c r="B131" s="2" t="s">
        <v>158</v>
      </c>
      <c r="C131" s="2" t="s">
        <v>2</v>
      </c>
      <c r="D131" s="2">
        <f>D129</f>
        <v>4</v>
      </c>
      <c r="E131" s="2">
        <f>VLOOKUP(B131,'Listado de precios'!$A$5:$C$184,3,0)</f>
        <v>760000</v>
      </c>
      <c r="F131" s="2">
        <f t="shared" si="17"/>
        <v>3040000</v>
      </c>
    </row>
    <row r="132" spans="1:6" x14ac:dyDescent="0.2">
      <c r="A132" s="2">
        <f t="shared" si="16"/>
        <v>9.0399999999999991</v>
      </c>
      <c r="B132" s="2" t="s">
        <v>78</v>
      </c>
      <c r="C132" s="2" t="s">
        <v>1</v>
      </c>
      <c r="D132" s="2">
        <v>300</v>
      </c>
      <c r="E132" s="2">
        <f>VLOOKUP(B132,'Listado de precios'!$A$5:$C$184,3,0)</f>
        <v>14675</v>
      </c>
      <c r="F132" s="2">
        <f t="shared" si="17"/>
        <v>4402500</v>
      </c>
    </row>
    <row r="133" spans="1:6" x14ac:dyDescent="0.2">
      <c r="A133" s="2">
        <f t="shared" si="16"/>
        <v>9.0499999999999989</v>
      </c>
      <c r="B133" s="2" t="s">
        <v>128</v>
      </c>
      <c r="C133" s="2" t="s">
        <v>2</v>
      </c>
      <c r="D133" s="2">
        <f>D132</f>
        <v>300</v>
      </c>
      <c r="E133" s="2">
        <f>VLOOKUP(B133,'Listado de precios'!$A$5:$C$184,3,0)</f>
        <v>6500</v>
      </c>
      <c r="F133" s="2">
        <f t="shared" si="17"/>
        <v>1950000</v>
      </c>
    </row>
    <row r="134" spans="1:6" x14ac:dyDescent="0.2">
      <c r="A134" s="2">
        <f t="shared" si="16"/>
        <v>9.0599999999999987</v>
      </c>
      <c r="B134" s="2" t="s">
        <v>51</v>
      </c>
      <c r="C134" s="2" t="s">
        <v>2</v>
      </c>
      <c r="D134" s="2">
        <f>D132</f>
        <v>300</v>
      </c>
      <c r="E134" s="2">
        <f>VLOOKUP(B134,'Listado de precios'!$A$5:$C$184,3,0)</f>
        <v>910</v>
      </c>
      <c r="F134" s="2">
        <f t="shared" si="17"/>
        <v>273000</v>
      </c>
    </row>
    <row r="135" spans="1:6" x14ac:dyDescent="0.2">
      <c r="A135" s="2">
        <f t="shared" si="16"/>
        <v>9.0699999999999985</v>
      </c>
      <c r="B135" s="2" t="s">
        <v>0</v>
      </c>
      <c r="C135" s="2" t="s">
        <v>1</v>
      </c>
      <c r="D135" s="2">
        <v>55</v>
      </c>
      <c r="E135" s="2">
        <f>VLOOKUP(B135,'Listado de precios'!$A$5:$C$184,3,0)</f>
        <v>600</v>
      </c>
      <c r="F135" s="2">
        <f t="shared" si="17"/>
        <v>33000</v>
      </c>
    </row>
    <row r="136" spans="1:6" x14ac:dyDescent="0.2">
      <c r="A136" s="2">
        <f t="shared" si="16"/>
        <v>9.0799999999999983</v>
      </c>
      <c r="B136" s="2" t="s">
        <v>22</v>
      </c>
      <c r="C136" s="2" t="s">
        <v>1</v>
      </c>
      <c r="D136" s="2">
        <v>143</v>
      </c>
      <c r="E136" s="2">
        <f>VLOOKUP(B136,'Listado de precios'!$A$5:$C$184,3,0)</f>
        <v>1076.0159999999998</v>
      </c>
      <c r="F136" s="2">
        <f t="shared" si="17"/>
        <v>153870.28799999997</v>
      </c>
    </row>
    <row r="137" spans="1:6" x14ac:dyDescent="0.2">
      <c r="A137" s="2">
        <f t="shared" si="16"/>
        <v>9.0899999999999981</v>
      </c>
      <c r="B137" s="2" t="s">
        <v>46</v>
      </c>
      <c r="C137" s="2" t="s">
        <v>2</v>
      </c>
      <c r="D137" s="2">
        <v>20</v>
      </c>
      <c r="E137" s="2">
        <f>VLOOKUP(B137,'Listado de precios'!$A$5:$C$184,3,0)</f>
        <v>22464.5949</v>
      </c>
      <c r="F137" s="2">
        <f t="shared" si="17"/>
        <v>449291.89799999999</v>
      </c>
    </row>
    <row r="138" spans="1:6" x14ac:dyDescent="0.2">
      <c r="A138" s="2">
        <f t="shared" si="16"/>
        <v>9.0999999999999979</v>
      </c>
      <c r="B138" s="2" t="s">
        <v>45</v>
      </c>
      <c r="C138" s="2" t="s">
        <v>2</v>
      </c>
      <c r="D138" s="2">
        <v>1</v>
      </c>
      <c r="E138" s="2">
        <f>VLOOKUP(B138,'Listado de precios'!$A$5:$C$184,3,0)</f>
        <v>8885.5175999999992</v>
      </c>
      <c r="F138" s="2">
        <f t="shared" si="17"/>
        <v>8885.5175999999992</v>
      </c>
    </row>
    <row r="139" spans="1:6" x14ac:dyDescent="0.2">
      <c r="A139" s="2">
        <f t="shared" si="16"/>
        <v>9.1099999999999977</v>
      </c>
      <c r="B139" s="2" t="s">
        <v>44</v>
      </c>
      <c r="C139" s="2" t="s">
        <v>2</v>
      </c>
      <c r="D139" s="2">
        <v>8</v>
      </c>
      <c r="E139" s="2">
        <f>VLOOKUP(B139,'Listado de precios'!$A$5:$C$184,3,0)</f>
        <v>8455.5731999999989</v>
      </c>
      <c r="F139" s="2">
        <f t="shared" si="17"/>
        <v>67644.585599999991</v>
      </c>
    </row>
    <row r="140" spans="1:6" x14ac:dyDescent="0.2">
      <c r="A140" s="2">
        <f t="shared" si="16"/>
        <v>9.1199999999999974</v>
      </c>
      <c r="B140" s="2" t="s">
        <v>26</v>
      </c>
      <c r="C140" s="2" t="s">
        <v>1</v>
      </c>
      <c r="D140" s="2">
        <v>135</v>
      </c>
      <c r="E140" s="2">
        <f>VLOOKUP(B140,'Listado de precios'!$A$5:$C$184,3,0)</f>
        <v>45990.6</v>
      </c>
      <c r="F140" s="2">
        <f t="shared" si="17"/>
        <v>6208731</v>
      </c>
    </row>
    <row r="141" spans="1:6" x14ac:dyDescent="0.2">
      <c r="A141" s="2">
        <f t="shared" si="16"/>
        <v>9.1299999999999972</v>
      </c>
      <c r="B141" s="2" t="s">
        <v>138</v>
      </c>
      <c r="C141" s="2" t="s">
        <v>2</v>
      </c>
      <c r="D141" s="2">
        <v>1</v>
      </c>
      <c r="E141" s="2">
        <f>VLOOKUP(B141,'Listado de precios'!$A$5:$C$184,3,0)</f>
        <v>605136</v>
      </c>
      <c r="F141" s="2">
        <f t="shared" si="17"/>
        <v>605136</v>
      </c>
    </row>
    <row r="142" spans="1:6" x14ac:dyDescent="0.2">
      <c r="A142" s="2">
        <f t="shared" si="16"/>
        <v>9.139999999999997</v>
      </c>
      <c r="B142" s="2" t="s">
        <v>139</v>
      </c>
      <c r="C142" s="2" t="s">
        <v>2</v>
      </c>
      <c r="D142" s="2">
        <f>D141</f>
        <v>1</v>
      </c>
      <c r="E142" s="2">
        <f>VLOOKUP(B142,'Listado de precios'!$A$5:$C$184,3,0)</f>
        <v>32100</v>
      </c>
      <c r="F142" s="2">
        <f t="shared" si="17"/>
        <v>32100</v>
      </c>
    </row>
    <row r="143" spans="1:6" x14ac:dyDescent="0.2">
      <c r="A143" s="2">
        <f t="shared" si="16"/>
        <v>9.1499999999999968</v>
      </c>
      <c r="B143" s="2" t="s">
        <v>34</v>
      </c>
      <c r="C143" s="2" t="s">
        <v>2</v>
      </c>
      <c r="D143" s="2">
        <v>1</v>
      </c>
      <c r="E143" s="2">
        <f>VLOOKUP(B143,'Listado de precios'!$A$5:$C$184,3,0)</f>
        <v>302568</v>
      </c>
      <c r="F143" s="2">
        <f t="shared" si="17"/>
        <v>302568</v>
      </c>
    </row>
    <row r="144" spans="1:6" x14ac:dyDescent="0.2">
      <c r="A144" s="2">
        <f t="shared" si="16"/>
        <v>9.1599999999999966</v>
      </c>
      <c r="B144" s="2" t="s">
        <v>57</v>
      </c>
      <c r="C144" s="2" t="s">
        <v>2</v>
      </c>
      <c r="D144" s="2">
        <f>D143</f>
        <v>1</v>
      </c>
      <c r="E144" s="2">
        <f>VLOOKUP(B144,'Listado de precios'!$A$5:$C$184,3,0)</f>
        <v>16050</v>
      </c>
      <c r="F144" s="2">
        <f t="shared" si="17"/>
        <v>16050</v>
      </c>
    </row>
    <row r="145" spans="1:6" x14ac:dyDescent="0.2">
      <c r="A145" s="2">
        <f t="shared" si="16"/>
        <v>9.1699999999999964</v>
      </c>
      <c r="B145" s="2" t="s">
        <v>154</v>
      </c>
      <c r="C145" s="2" t="s">
        <v>2</v>
      </c>
      <c r="D145" s="2">
        <v>1</v>
      </c>
      <c r="E145" s="2">
        <f>VLOOKUP(B145,'Listado de precios'!$A$5:$C$184,3,0)</f>
        <v>110000</v>
      </c>
      <c r="F145" s="2">
        <f t="shared" si="17"/>
        <v>110000</v>
      </c>
    </row>
    <row r="146" spans="1:6" x14ac:dyDescent="0.2">
      <c r="A146" s="2">
        <f t="shared" si="16"/>
        <v>9.1799999999999962</v>
      </c>
      <c r="B146" s="2" t="s">
        <v>162</v>
      </c>
      <c r="C146" s="2" t="s">
        <v>60</v>
      </c>
      <c r="D146" s="2">
        <v>2</v>
      </c>
      <c r="E146" s="2">
        <f>VLOOKUP(B146,'Listado de precios'!$A$5:$C$184,3,0)</f>
        <v>1920000</v>
      </c>
      <c r="F146" s="2">
        <f t="shared" si="17"/>
        <v>3840000</v>
      </c>
    </row>
    <row r="147" spans="1:6" x14ac:dyDescent="0.2">
      <c r="F147" s="2">
        <f>SUM(F129:F146)</f>
        <v>22118573.2892</v>
      </c>
    </row>
    <row r="149" spans="1:6" x14ac:dyDescent="0.2">
      <c r="A149" s="2" t="s">
        <v>10</v>
      </c>
      <c r="B149" s="2" t="s">
        <v>108</v>
      </c>
    </row>
    <row r="150" spans="1:6" x14ac:dyDescent="0.2">
      <c r="A150" s="2">
        <v>10</v>
      </c>
      <c r="B150" s="2" t="s">
        <v>15</v>
      </c>
    </row>
    <row r="151" spans="1:6" x14ac:dyDescent="0.2">
      <c r="A151" s="2">
        <f t="shared" ref="A151:A158" si="18">A150+0.01</f>
        <v>10.01</v>
      </c>
      <c r="B151" s="2" t="s">
        <v>153</v>
      </c>
      <c r="C151" s="2" t="s">
        <v>2</v>
      </c>
      <c r="D151" s="2">
        <v>1</v>
      </c>
      <c r="E151" s="2">
        <f>VLOOKUP(B151,'Listado de precios'!$A$5:$C$184,3,0)</f>
        <v>54900</v>
      </c>
      <c r="F151" s="2">
        <f t="shared" ref="F151:F158" si="19">E151*D151</f>
        <v>54900</v>
      </c>
    </row>
    <row r="152" spans="1:6" x14ac:dyDescent="0.2">
      <c r="A152" s="2">
        <f t="shared" si="18"/>
        <v>10.02</v>
      </c>
      <c r="B152" s="2" t="s">
        <v>68</v>
      </c>
      <c r="C152" s="2" t="s">
        <v>2</v>
      </c>
      <c r="D152" s="2">
        <v>20</v>
      </c>
      <c r="E152" s="2">
        <f>VLOOKUP(B152,'Listado de precios'!$A$5:$C$184,3,0)</f>
        <v>18000</v>
      </c>
      <c r="F152" s="2">
        <f t="shared" si="19"/>
        <v>360000</v>
      </c>
    </row>
    <row r="153" spans="1:6" x14ac:dyDescent="0.2">
      <c r="A153" s="2">
        <f t="shared" si="18"/>
        <v>10.029999999999999</v>
      </c>
      <c r="B153" s="2" t="s">
        <v>123</v>
      </c>
      <c r="C153" s="2" t="s">
        <v>2</v>
      </c>
      <c r="D153" s="2">
        <v>1</v>
      </c>
      <c r="E153" s="2">
        <f>VLOOKUP(B153,'Listado de precios'!$A$5:$C$184,3,0)</f>
        <v>90000</v>
      </c>
      <c r="F153" s="2">
        <f t="shared" si="19"/>
        <v>90000</v>
      </c>
    </row>
    <row r="154" spans="1:6" x14ac:dyDescent="0.2">
      <c r="A154" s="2">
        <f t="shared" si="18"/>
        <v>10.039999999999999</v>
      </c>
      <c r="B154" s="2" t="s">
        <v>73</v>
      </c>
      <c r="C154" s="2" t="s">
        <v>2</v>
      </c>
      <c r="D154" s="2">
        <v>12</v>
      </c>
      <c r="E154" s="2">
        <f>VLOOKUP(B154,'Listado de precios'!$A$5:$C$184,3,0)</f>
        <v>11996</v>
      </c>
      <c r="F154" s="2">
        <f t="shared" si="19"/>
        <v>143952</v>
      </c>
    </row>
    <row r="155" spans="1:6" x14ac:dyDescent="0.2">
      <c r="A155" s="2">
        <f t="shared" si="18"/>
        <v>10.049999999999999</v>
      </c>
      <c r="B155" s="2" t="s">
        <v>20</v>
      </c>
      <c r="C155" s="2" t="s">
        <v>1</v>
      </c>
      <c r="D155" s="2">
        <v>8</v>
      </c>
      <c r="E155" s="2">
        <f>VLOOKUP(B155,'Listado de precios'!$A$5:$C$184,3,0)</f>
        <v>69389</v>
      </c>
      <c r="F155" s="2">
        <f t="shared" si="19"/>
        <v>555112</v>
      </c>
    </row>
    <row r="156" spans="1:6" x14ac:dyDescent="0.2">
      <c r="A156" s="2">
        <f t="shared" si="18"/>
        <v>10.059999999999999</v>
      </c>
      <c r="B156" s="2" t="s">
        <v>84</v>
      </c>
      <c r="C156" s="2" t="s">
        <v>1</v>
      </c>
      <c r="D156" s="2">
        <v>6.6</v>
      </c>
      <c r="E156" s="2">
        <f>VLOOKUP(B156,'Listado de precios'!$A$5:$C$184,3,0)</f>
        <v>16830</v>
      </c>
      <c r="F156" s="2">
        <f t="shared" si="19"/>
        <v>111078</v>
      </c>
    </row>
    <row r="157" spans="1:6" x14ac:dyDescent="0.2">
      <c r="A157" s="2">
        <f t="shared" si="18"/>
        <v>10.069999999999999</v>
      </c>
      <c r="B157" s="2" t="s">
        <v>133</v>
      </c>
      <c r="C157" s="2" t="s">
        <v>1</v>
      </c>
      <c r="D157" s="2">
        <f>D156</f>
        <v>6.6</v>
      </c>
      <c r="E157" s="2">
        <f>VLOOKUP(B157,'Listado de precios'!$A$5:$C$184,3,0)</f>
        <v>6500</v>
      </c>
      <c r="F157" s="2">
        <f t="shared" si="19"/>
        <v>42900</v>
      </c>
    </row>
    <row r="158" spans="1:6" x14ac:dyDescent="0.2">
      <c r="A158" s="2">
        <f t="shared" si="18"/>
        <v>10.079999999999998</v>
      </c>
      <c r="B158" s="2" t="s">
        <v>126</v>
      </c>
      <c r="C158" s="2" t="s">
        <v>2</v>
      </c>
      <c r="D158" s="2">
        <v>1</v>
      </c>
      <c r="E158" s="2">
        <f>VLOOKUP(B158,'Listado de precios'!$A$5:$C$184,3,0)</f>
        <v>642000</v>
      </c>
      <c r="F158" s="2">
        <f t="shared" si="19"/>
        <v>642000</v>
      </c>
    </row>
    <row r="159" spans="1:6" x14ac:dyDescent="0.2">
      <c r="E159" s="2" t="s">
        <v>87</v>
      </c>
      <c r="F159" s="2">
        <f>SUM(F151:F158)</f>
        <v>1999942</v>
      </c>
    </row>
    <row r="161" spans="1:6" x14ac:dyDescent="0.2">
      <c r="A161" s="2" t="s">
        <v>10</v>
      </c>
      <c r="B161" s="2" t="s">
        <v>109</v>
      </c>
    </row>
    <row r="162" spans="1:6" x14ac:dyDescent="0.2">
      <c r="A162" s="2">
        <v>11</v>
      </c>
      <c r="B162" s="2" t="s">
        <v>15</v>
      </c>
    </row>
    <row r="163" spans="1:6" x14ac:dyDescent="0.2">
      <c r="A163" s="2">
        <f t="shared" ref="A163:A180" si="20">A162+0.01</f>
        <v>11.01</v>
      </c>
      <c r="B163" s="2" t="s">
        <v>76</v>
      </c>
      <c r="C163" s="2" t="s">
        <v>2</v>
      </c>
      <c r="D163" s="2">
        <v>1</v>
      </c>
      <c r="E163" s="2">
        <f>VLOOKUP(B163,'Listado de precios'!$A$5:$C$184,3,0)</f>
        <v>522095.81640000001</v>
      </c>
      <c r="F163" s="2">
        <f t="shared" ref="F163:F180" si="21">E163*D163</f>
        <v>522095.81640000001</v>
      </c>
    </row>
    <row r="164" spans="1:6" x14ac:dyDescent="0.2">
      <c r="A164" s="2">
        <f t="shared" si="20"/>
        <v>11.02</v>
      </c>
      <c r="B164" s="2" t="s">
        <v>17</v>
      </c>
      <c r="C164" s="2" t="s">
        <v>2</v>
      </c>
      <c r="D164" s="2">
        <v>1</v>
      </c>
      <c r="E164" s="2">
        <f>VLOOKUP(B164,'Listado de precios'!$A$5:$C$184,3,0)</f>
        <v>180000</v>
      </c>
      <c r="F164" s="2">
        <f t="shared" si="21"/>
        <v>180000</v>
      </c>
    </row>
    <row r="165" spans="1:6" x14ac:dyDescent="0.2">
      <c r="A165" s="2">
        <f t="shared" si="20"/>
        <v>11.03</v>
      </c>
      <c r="B165" s="2" t="s">
        <v>14</v>
      </c>
      <c r="C165" s="2" t="s">
        <v>2</v>
      </c>
      <c r="D165" s="2">
        <v>1</v>
      </c>
      <c r="E165" s="2">
        <f>VLOOKUP(B165,'Listado de precios'!$A$5:$C$184,3,0)</f>
        <v>65244.062700000002</v>
      </c>
      <c r="F165" s="2">
        <f t="shared" si="21"/>
        <v>65244.062700000002</v>
      </c>
    </row>
    <row r="166" spans="1:6" x14ac:dyDescent="0.2">
      <c r="A166" s="2">
        <f t="shared" si="20"/>
        <v>11.04</v>
      </c>
      <c r="B166" s="2" t="s">
        <v>65</v>
      </c>
      <c r="C166" s="2" t="s">
        <v>2</v>
      </c>
      <c r="D166" s="2">
        <v>2</v>
      </c>
      <c r="E166" s="2">
        <f>VLOOKUP(B166,'Listado de precios'!$A$5:$C$184,3,0)</f>
        <v>383500</v>
      </c>
      <c r="F166" s="2">
        <f t="shared" si="21"/>
        <v>767000</v>
      </c>
    </row>
    <row r="167" spans="1:6" x14ac:dyDescent="0.2">
      <c r="A167" s="2">
        <f t="shared" si="20"/>
        <v>11.049999999999999</v>
      </c>
      <c r="B167" s="2" t="s">
        <v>72</v>
      </c>
      <c r="C167" s="2" t="s">
        <v>2</v>
      </c>
      <c r="D167" s="2">
        <v>1</v>
      </c>
      <c r="E167" s="2">
        <f>VLOOKUP(B167,'Listado de precios'!$A$5:$C$184,3,0)</f>
        <v>229984.4253</v>
      </c>
      <c r="F167" s="2">
        <f t="shared" si="21"/>
        <v>229984.4253</v>
      </c>
    </row>
    <row r="168" spans="1:6" x14ac:dyDescent="0.2">
      <c r="A168" s="2">
        <f t="shared" si="20"/>
        <v>11.059999999999999</v>
      </c>
      <c r="B168" s="2" t="s">
        <v>67</v>
      </c>
      <c r="C168" s="2" t="s">
        <v>2</v>
      </c>
      <c r="D168" s="2">
        <v>12</v>
      </c>
      <c r="E168" s="2">
        <f>VLOOKUP(B168,'Listado de precios'!$A$5:$C$184,3,0)</f>
        <v>6055.0502999999999</v>
      </c>
      <c r="F168" s="2">
        <f t="shared" si="21"/>
        <v>72660.603600000002</v>
      </c>
    </row>
    <row r="169" spans="1:6" x14ac:dyDescent="0.2">
      <c r="A169" s="2">
        <f t="shared" si="20"/>
        <v>11.069999999999999</v>
      </c>
      <c r="B169" s="2" t="s">
        <v>36</v>
      </c>
      <c r="C169" s="2" t="s">
        <v>2</v>
      </c>
      <c r="D169" s="2">
        <v>1</v>
      </c>
      <c r="E169" s="2">
        <f>VLOOKUP(B169,'Listado de precios'!$A$5:$C$184,3,0)</f>
        <v>2400.5229000000004</v>
      </c>
      <c r="F169" s="2">
        <f t="shared" si="21"/>
        <v>2400.5229000000004</v>
      </c>
    </row>
    <row r="170" spans="1:6" x14ac:dyDescent="0.2">
      <c r="A170" s="2">
        <f t="shared" si="20"/>
        <v>11.079999999999998</v>
      </c>
      <c r="B170" s="2" t="s">
        <v>47</v>
      </c>
      <c r="C170" s="2" t="s">
        <v>2</v>
      </c>
      <c r="D170" s="2">
        <v>1</v>
      </c>
      <c r="E170" s="2">
        <f>VLOOKUP(B170,'Listado de precios'!$A$5:$C$184,3,0)</f>
        <v>635242.85100000002</v>
      </c>
      <c r="F170" s="2">
        <f t="shared" si="21"/>
        <v>635242.85100000002</v>
      </c>
    </row>
    <row r="171" spans="1:6" x14ac:dyDescent="0.2">
      <c r="A171" s="2">
        <f t="shared" si="20"/>
        <v>11.089999999999998</v>
      </c>
      <c r="B171" s="2" t="s">
        <v>7</v>
      </c>
      <c r="C171" s="2" t="s">
        <v>2</v>
      </c>
      <c r="D171" s="2">
        <v>6</v>
      </c>
      <c r="E171" s="2">
        <f>VLOOKUP(B171,'Listado de precios'!$A$5:$C$184,3,0)</f>
        <v>245820.7107</v>
      </c>
      <c r="F171" s="2">
        <f t="shared" si="21"/>
        <v>1474924.2642000001</v>
      </c>
    </row>
    <row r="172" spans="1:6" x14ac:dyDescent="0.2">
      <c r="A172" s="2">
        <f t="shared" si="20"/>
        <v>11.099999999999998</v>
      </c>
      <c r="B172" s="2" t="s">
        <v>13</v>
      </c>
      <c r="C172" s="2" t="s">
        <v>2</v>
      </c>
      <c r="D172" s="2">
        <v>1</v>
      </c>
      <c r="E172" s="2">
        <f>VLOOKUP(B172,'Listado de precios'!$A$5:$C$184,3,0)</f>
        <v>198455.16930000004</v>
      </c>
      <c r="F172" s="2">
        <f t="shared" si="21"/>
        <v>198455.16930000004</v>
      </c>
    </row>
    <row r="173" spans="1:6" x14ac:dyDescent="0.2">
      <c r="A173" s="2">
        <f t="shared" si="20"/>
        <v>11.109999999999998</v>
      </c>
      <c r="B173" s="2" t="s">
        <v>153</v>
      </c>
      <c r="C173" s="2" t="s">
        <v>2</v>
      </c>
      <c r="D173" s="2">
        <v>1</v>
      </c>
      <c r="E173" s="2">
        <f>VLOOKUP(B173,'Listado de precios'!$A$5:$C$184,3,0)</f>
        <v>54900</v>
      </c>
      <c r="F173" s="2">
        <f t="shared" si="21"/>
        <v>54900</v>
      </c>
    </row>
    <row r="174" spans="1:6" x14ac:dyDescent="0.2">
      <c r="A174" s="2">
        <f t="shared" si="20"/>
        <v>11.119999999999997</v>
      </c>
      <c r="B174" s="2" t="s">
        <v>66</v>
      </c>
      <c r="C174" s="2" t="s">
        <v>2</v>
      </c>
      <c r="D174" s="2">
        <v>2</v>
      </c>
      <c r="E174" s="2">
        <f>VLOOKUP(B174,'Listado de precios'!$A$5:$C$184,3,0)</f>
        <v>193474.98</v>
      </c>
      <c r="F174" s="2">
        <f t="shared" si="21"/>
        <v>386949.96</v>
      </c>
    </row>
    <row r="175" spans="1:6" x14ac:dyDescent="0.2">
      <c r="A175" s="2">
        <f t="shared" si="20"/>
        <v>11.129999999999997</v>
      </c>
      <c r="B175" s="2" t="s">
        <v>23</v>
      </c>
      <c r="C175" s="2" t="s">
        <v>1</v>
      </c>
      <c r="D175" s="2">
        <v>10</v>
      </c>
      <c r="E175" s="2">
        <f>VLOOKUP(B175,'Listado de precios'!$A$5:$C$184,3,0)</f>
        <v>4126</v>
      </c>
      <c r="F175" s="2">
        <f t="shared" si="21"/>
        <v>41260</v>
      </c>
    </row>
    <row r="176" spans="1:6" x14ac:dyDescent="0.2">
      <c r="A176" s="2">
        <f t="shared" si="20"/>
        <v>11.139999999999997</v>
      </c>
      <c r="B176" s="2" t="s">
        <v>81</v>
      </c>
      <c r="C176" s="2" t="s">
        <v>1</v>
      </c>
      <c r="D176" s="2">
        <v>2</v>
      </c>
      <c r="E176" s="2">
        <f>VLOOKUP(B176,'Listado de precios'!$A$5:$C$184,3,0)</f>
        <v>20711</v>
      </c>
      <c r="F176" s="2">
        <f t="shared" si="21"/>
        <v>41422</v>
      </c>
    </row>
    <row r="177" spans="1:6" x14ac:dyDescent="0.2">
      <c r="A177" s="2">
        <f t="shared" si="20"/>
        <v>11.149999999999997</v>
      </c>
      <c r="B177" s="2" t="s">
        <v>73</v>
      </c>
      <c r="C177" s="2" t="s">
        <v>2</v>
      </c>
      <c r="D177" s="2">
        <v>12</v>
      </c>
      <c r="E177" s="2">
        <f>VLOOKUP(B177,'Listado de precios'!$A$5:$C$184,3,0)</f>
        <v>11996</v>
      </c>
      <c r="F177" s="2">
        <f t="shared" si="21"/>
        <v>143952</v>
      </c>
    </row>
    <row r="178" spans="1:6" x14ac:dyDescent="0.2">
      <c r="A178" s="2">
        <f t="shared" si="20"/>
        <v>11.159999999999997</v>
      </c>
      <c r="B178" s="2" t="s">
        <v>20</v>
      </c>
      <c r="C178" s="2" t="s">
        <v>1</v>
      </c>
      <c r="D178" s="2">
        <v>8</v>
      </c>
      <c r="E178" s="2">
        <f>VLOOKUP(B178,'Listado de precios'!$A$5:$C$184,3,0)</f>
        <v>69389</v>
      </c>
      <c r="F178" s="2">
        <f t="shared" si="21"/>
        <v>555112</v>
      </c>
    </row>
    <row r="179" spans="1:6" x14ac:dyDescent="0.2">
      <c r="A179" s="2">
        <f t="shared" si="20"/>
        <v>11.169999999999996</v>
      </c>
      <c r="B179" s="2" t="s">
        <v>124</v>
      </c>
      <c r="C179" s="2" t="s">
        <v>2</v>
      </c>
      <c r="D179" s="2">
        <v>1</v>
      </c>
      <c r="E179" s="2">
        <f>VLOOKUP(B179,'Listado de precios'!$A$5:$C$184,3,0)</f>
        <v>160500</v>
      </c>
      <c r="F179" s="2">
        <f t="shared" si="21"/>
        <v>160500</v>
      </c>
    </row>
    <row r="180" spans="1:6" x14ac:dyDescent="0.2">
      <c r="A180" s="2">
        <f t="shared" si="20"/>
        <v>11.179999999999996</v>
      </c>
      <c r="B180" s="2" t="s">
        <v>125</v>
      </c>
      <c r="C180" s="2" t="s">
        <v>2</v>
      </c>
      <c r="D180" s="2">
        <v>1</v>
      </c>
      <c r="E180" s="2">
        <f>VLOOKUP(B180,'Listado de precios'!$A$5:$C$184,3,0)</f>
        <v>1070000</v>
      </c>
      <c r="F180" s="2">
        <f t="shared" si="21"/>
        <v>1070000</v>
      </c>
    </row>
    <row r="181" spans="1:6" x14ac:dyDescent="0.2">
      <c r="E181" s="2" t="s">
        <v>87</v>
      </c>
      <c r="F181" s="2">
        <f>SUM(F163:F180)</f>
        <v>6602103.6754000001</v>
      </c>
    </row>
    <row r="183" spans="1:6" x14ac:dyDescent="0.2">
      <c r="A183" s="2" t="s">
        <v>10</v>
      </c>
      <c r="B183" s="2" t="s">
        <v>144</v>
      </c>
    </row>
    <row r="184" spans="1:6" x14ac:dyDescent="0.2">
      <c r="A184" s="2">
        <v>12</v>
      </c>
      <c r="B184" s="2" t="s">
        <v>15</v>
      </c>
    </row>
    <row r="185" spans="1:6" x14ac:dyDescent="0.2">
      <c r="A185" s="2">
        <f t="shared" ref="A185:A190" si="22">A184+0.01</f>
        <v>12.01</v>
      </c>
      <c r="B185" s="2" t="s">
        <v>84</v>
      </c>
      <c r="C185" s="2" t="s">
        <v>1</v>
      </c>
      <c r="D185" s="2">
        <v>50</v>
      </c>
      <c r="E185" s="2">
        <f>VLOOKUP(B185,'Listado de precios'!$A$5:$C$184,3,0)</f>
        <v>16830</v>
      </c>
      <c r="F185" s="2">
        <f t="shared" ref="F185:F190" si="23">D185*E185</f>
        <v>841500</v>
      </c>
    </row>
    <row r="186" spans="1:6" x14ac:dyDescent="0.2">
      <c r="A186" s="2">
        <f t="shared" si="22"/>
        <v>12.02</v>
      </c>
      <c r="B186" s="2" t="s">
        <v>133</v>
      </c>
      <c r="C186" s="2" t="s">
        <v>1</v>
      </c>
      <c r="D186" s="2">
        <f>D185</f>
        <v>50</v>
      </c>
      <c r="E186" s="2">
        <f>VLOOKUP(B186,'Listado de precios'!$A$5:$C$184,3,0)</f>
        <v>6500</v>
      </c>
      <c r="F186" s="2">
        <f t="shared" si="23"/>
        <v>325000</v>
      </c>
    </row>
    <row r="187" spans="1:6" x14ac:dyDescent="0.2">
      <c r="A187" s="2">
        <f t="shared" si="22"/>
        <v>12.03</v>
      </c>
      <c r="B187" s="2" t="s">
        <v>35</v>
      </c>
      <c r="C187" s="2" t="s">
        <v>2</v>
      </c>
      <c r="D187" s="2">
        <v>1</v>
      </c>
      <c r="E187" s="2">
        <f>VLOOKUP(B187,'Listado de precios'!$A$5:$C$184,3,0)</f>
        <v>378210</v>
      </c>
      <c r="F187" s="2">
        <f t="shared" si="23"/>
        <v>378210</v>
      </c>
    </row>
    <row r="188" spans="1:6" x14ac:dyDescent="0.2">
      <c r="A188" s="2">
        <f t="shared" si="22"/>
        <v>12.04</v>
      </c>
      <c r="B188" s="2" t="s">
        <v>58</v>
      </c>
      <c r="C188" s="2" t="s">
        <v>2</v>
      </c>
      <c r="D188" s="2">
        <f>D187</f>
        <v>1</v>
      </c>
      <c r="E188" s="2">
        <f>VLOOKUP(B188,'Listado de precios'!$A$5:$C$184,3,0)</f>
        <v>40881</v>
      </c>
      <c r="F188" s="2">
        <f t="shared" si="23"/>
        <v>40881</v>
      </c>
    </row>
    <row r="189" spans="1:6" x14ac:dyDescent="0.2">
      <c r="A189" s="2">
        <f t="shared" si="22"/>
        <v>12.049999999999999</v>
      </c>
      <c r="B189" s="2" t="s">
        <v>37</v>
      </c>
      <c r="C189" s="2" t="s">
        <v>38</v>
      </c>
      <c r="D189" s="2">
        <v>3.3899999999999998E-3</v>
      </c>
      <c r="E189" s="2">
        <f>VLOOKUP(B189,'Listado de precios'!$A$5:$C$184,3,0)</f>
        <v>56900</v>
      </c>
      <c r="F189" s="2">
        <f t="shared" si="23"/>
        <v>192.89099999999999</v>
      </c>
    </row>
    <row r="190" spans="1:6" x14ac:dyDescent="0.2">
      <c r="A190" s="2">
        <f t="shared" si="22"/>
        <v>12.059999999999999</v>
      </c>
      <c r="B190" s="2" t="s">
        <v>53</v>
      </c>
      <c r="C190" s="2" t="s">
        <v>2</v>
      </c>
      <c r="D190" s="2">
        <v>0.01</v>
      </c>
      <c r="E190" s="2">
        <f>VLOOKUP(B190,'Listado de precios'!$A$5:$C$184,3,0)</f>
        <v>27900</v>
      </c>
      <c r="F190" s="2">
        <f t="shared" si="23"/>
        <v>279</v>
      </c>
    </row>
    <row r="191" spans="1:6" x14ac:dyDescent="0.2">
      <c r="E191" s="2" t="s">
        <v>87</v>
      </c>
      <c r="F191" s="2">
        <f>SUM(F185:F190)</f>
        <v>1586062.8910000001</v>
      </c>
    </row>
  </sheetData>
  <conditionalFormatting sqref="A1:XFD1048576">
    <cfRule type="notContainsBlanks" dxfId="1" priority="1">
      <formula>LEN(TRIM(A1))&gt;0</formula>
    </cfRule>
    <cfRule type="containsBlanks" dxfId="0" priority="2">
      <formula>LEN(TRIM(A1))=0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topLeftCell="A179" zoomScale="60" zoomScaleNormal="60" workbookViewId="0">
      <selection activeCell="E3" sqref="E3"/>
    </sheetView>
  </sheetViews>
  <sheetFormatPr baseColWidth="10" defaultColWidth="12.5703125" defaultRowHeight="14.25" x14ac:dyDescent="0.2"/>
  <cols>
    <col min="1" max="1" width="100.85546875" style="3" customWidth="1"/>
    <col min="2" max="2" width="9.85546875" style="3" customWidth="1"/>
    <col min="3" max="3" width="19" style="6" customWidth="1"/>
    <col min="4" max="4" width="24" style="5" customWidth="1"/>
    <col min="5" max="5" width="22.5703125" style="5" customWidth="1"/>
    <col min="6" max="6" width="24.140625" style="5" customWidth="1"/>
    <col min="7" max="7" width="255.7109375" style="3" customWidth="1"/>
    <col min="8" max="8" width="167" style="4" customWidth="1"/>
    <col min="9" max="9" width="82.7109375" style="4" customWidth="1"/>
    <col min="10" max="17" width="10" style="3" customWidth="1"/>
    <col min="18" max="24" width="9.42578125" style="3" customWidth="1"/>
    <col min="25" max="16384" width="12.5703125" style="3"/>
  </cols>
  <sheetData>
    <row r="1" spans="1:24" x14ac:dyDescent="0.2">
      <c r="A1" s="18" t="s">
        <v>368</v>
      </c>
      <c r="B1" s="15">
        <v>3092</v>
      </c>
      <c r="C1" s="20" t="s">
        <v>367</v>
      </c>
      <c r="D1" s="55">
        <v>42924</v>
      </c>
      <c r="E1" s="46" t="s">
        <v>366</v>
      </c>
      <c r="F1" s="31">
        <v>1</v>
      </c>
      <c r="H1" s="3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x14ac:dyDescent="0.2">
      <c r="A2" s="22" t="s">
        <v>365</v>
      </c>
      <c r="B2" s="18">
        <v>3582.87</v>
      </c>
      <c r="C2" s="46">
        <f>B2/B1</f>
        <v>1.158754851228978</v>
      </c>
      <c r="D2" s="53"/>
      <c r="E2" s="53"/>
      <c r="F2" s="53"/>
      <c r="G2" s="52"/>
      <c r="H2" s="5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x14ac:dyDescent="0.2">
      <c r="A3" s="7"/>
      <c r="B3" s="52"/>
      <c r="C3" s="54"/>
      <c r="D3" s="53"/>
      <c r="E3" s="53"/>
      <c r="F3" s="53"/>
      <c r="G3" s="52"/>
      <c r="H3" s="5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45" x14ac:dyDescent="0.2">
      <c r="A4" s="48" t="s">
        <v>364</v>
      </c>
      <c r="B4" s="48" t="s">
        <v>363</v>
      </c>
      <c r="C4" s="50" t="s">
        <v>362</v>
      </c>
      <c r="D4" s="49" t="s">
        <v>361</v>
      </c>
      <c r="E4" s="49" t="s">
        <v>360</v>
      </c>
      <c r="F4" s="49" t="s">
        <v>359</v>
      </c>
      <c r="G4" s="48" t="s">
        <v>358</v>
      </c>
      <c r="H4" s="48" t="s">
        <v>357</v>
      </c>
      <c r="I4" s="47" t="s">
        <v>356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5" x14ac:dyDescent="0.2">
      <c r="A5" s="32" t="s">
        <v>0</v>
      </c>
      <c r="B5" s="18" t="s">
        <v>1</v>
      </c>
      <c r="C5" s="20">
        <v>600</v>
      </c>
      <c r="D5" s="46"/>
      <c r="E5" s="46"/>
      <c r="F5" s="46"/>
      <c r="G5" s="35" t="s">
        <v>355</v>
      </c>
      <c r="H5" s="44" t="s">
        <v>354</v>
      </c>
      <c r="I5" s="1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5" x14ac:dyDescent="0.2">
      <c r="A6" s="30" t="s">
        <v>148</v>
      </c>
      <c r="B6" s="15" t="s">
        <v>2</v>
      </c>
      <c r="C6" s="14">
        <f t="shared" ref="C6:C16" si="0">D6*$B$1</f>
        <v>510000</v>
      </c>
      <c r="D6" s="13">
        <v>164.94178525226391</v>
      </c>
      <c r="E6" s="13"/>
      <c r="F6" s="13"/>
      <c r="G6" s="45" t="s">
        <v>353</v>
      </c>
      <c r="H6" s="11" t="str">
        <f>HYPERLINK("http://www.steren.com.co/catalogo/prod.php?p=3400","http://www.steren.com.co/catalogo/prod.php?p=3400")</f>
        <v>http://www.steren.com.co/catalogo/prod.php?p=3400</v>
      </c>
      <c r="I6" s="10" t="s">
        <v>230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5" x14ac:dyDescent="0.2">
      <c r="A7" s="30" t="s">
        <v>158</v>
      </c>
      <c r="B7" s="15" t="s">
        <v>2</v>
      </c>
      <c r="C7" s="14">
        <f t="shared" si="0"/>
        <v>760000</v>
      </c>
      <c r="D7" s="13">
        <v>245.79560155239326</v>
      </c>
      <c r="E7" s="13"/>
      <c r="F7" s="13"/>
      <c r="G7" s="35" t="s">
        <v>352</v>
      </c>
      <c r="H7" s="44" t="s">
        <v>351</v>
      </c>
      <c r="I7" s="10" t="s">
        <v>230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" x14ac:dyDescent="0.2">
      <c r="A8" s="30" t="s">
        <v>7</v>
      </c>
      <c r="B8" s="15" t="s">
        <v>2</v>
      </c>
      <c r="C8" s="14">
        <f t="shared" si="0"/>
        <v>245820.7107</v>
      </c>
      <c r="D8" s="13">
        <f>E8*$F$1</f>
        <v>79.502170342820179</v>
      </c>
      <c r="E8" s="13">
        <f>F8*$C$2</f>
        <v>79.502170342820179</v>
      </c>
      <c r="F8" s="13">
        <v>68.61</v>
      </c>
      <c r="G8" s="35" t="s">
        <v>350</v>
      </c>
      <c r="H8" s="11" t="str">
        <f>HYPERLINK("https://www.tdtprofesional.com/es/amplificador-monocanal-uhf-adyacente-50db-120-db.html","https://www.tdtprofesional.com/es/amplificador-monocanal-uhf-adyacente-50db-120-db.html")</f>
        <v>https://www.tdtprofesional.com/es/amplificador-monocanal-uhf-adyacente-50db-120-db.html</v>
      </c>
      <c r="I8" s="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5" x14ac:dyDescent="0.2">
      <c r="A9" s="30" t="s">
        <v>13</v>
      </c>
      <c r="B9" s="15" t="s">
        <v>2</v>
      </c>
      <c r="C9" s="14">
        <f t="shared" si="0"/>
        <v>198455.16930000004</v>
      </c>
      <c r="D9" s="13">
        <f>E9*$F$1</f>
        <v>64.183431209573101</v>
      </c>
      <c r="E9" s="13">
        <f>F9*$C$2</f>
        <v>64.183431209573101</v>
      </c>
      <c r="F9" s="13">
        <v>55.39</v>
      </c>
      <c r="G9" s="35" t="s">
        <v>349</v>
      </c>
      <c r="H9" s="11" t="str">
        <f>HYPERLINK("https://www.tdtprofesional.com/es/amplificador-multicanal-uhf-66-69-para-canales-digitales-tdt-serie-mzb.html","https://www.tdtprofesional.com/es/amplificador-multicanal-uhf-66-69-para-canales-digitales-tdt-serie-mzb.html")</f>
        <v>https://www.tdtprofesional.com/es/amplificador-multicanal-uhf-66-69-para-canales-digitales-tdt-serie-mzb.html</v>
      </c>
      <c r="I9" s="1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5" x14ac:dyDescent="0.2">
      <c r="A10" s="30" t="s">
        <v>14</v>
      </c>
      <c r="B10" s="15" t="s">
        <v>2</v>
      </c>
      <c r="C10" s="14">
        <f t="shared" si="0"/>
        <v>65244.062700000002</v>
      </c>
      <c r="D10" s="13">
        <f>E10*$F$1</f>
        <v>21.10092584087969</v>
      </c>
      <c r="E10" s="13">
        <f>F10*$C$2</f>
        <v>21.10092584087969</v>
      </c>
      <c r="F10" s="13">
        <v>18.21</v>
      </c>
      <c r="G10" s="35" t="s">
        <v>348</v>
      </c>
      <c r="H10" s="11" t="s">
        <v>347</v>
      </c>
      <c r="I10" s="1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5" x14ac:dyDescent="0.2">
      <c r="A11" s="30" t="s">
        <v>16</v>
      </c>
      <c r="B11" s="15" t="s">
        <v>2</v>
      </c>
      <c r="C11" s="14">
        <f t="shared" si="0"/>
        <v>235900</v>
      </c>
      <c r="D11" s="13">
        <v>76.293661060802066</v>
      </c>
      <c r="E11" s="13"/>
      <c r="F11" s="13"/>
      <c r="G11" s="35" t="s">
        <v>346</v>
      </c>
      <c r="H11" s="11" t="s">
        <v>345</v>
      </c>
      <c r="I11" s="10" t="s">
        <v>230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5" x14ac:dyDescent="0.2">
      <c r="A12" s="30" t="s">
        <v>165</v>
      </c>
      <c r="B12" s="15" t="s">
        <v>2</v>
      </c>
      <c r="C12" s="14">
        <f t="shared" si="0"/>
        <v>153900</v>
      </c>
      <c r="D12" s="13">
        <v>49.773609314359639</v>
      </c>
      <c r="E12" s="13"/>
      <c r="F12" s="13"/>
      <c r="G12" s="35" t="s">
        <v>344</v>
      </c>
      <c r="H12" s="11" t="s">
        <v>343</v>
      </c>
      <c r="I12" s="10" t="s">
        <v>230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5" x14ac:dyDescent="0.2">
      <c r="A13" s="30" t="s">
        <v>17</v>
      </c>
      <c r="B13" s="15" t="s">
        <v>2</v>
      </c>
      <c r="C13" s="14">
        <f t="shared" si="0"/>
        <v>180000</v>
      </c>
      <c r="D13" s="13">
        <v>58.214747736093145</v>
      </c>
      <c r="E13" s="13"/>
      <c r="F13" s="13"/>
      <c r="G13" s="35" t="s">
        <v>342</v>
      </c>
      <c r="H13" s="11" t="s">
        <v>341</v>
      </c>
      <c r="I13" s="10" t="s">
        <v>230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5" x14ac:dyDescent="0.2">
      <c r="A14" s="30" t="s">
        <v>18</v>
      </c>
      <c r="B14" s="15" t="s">
        <v>2</v>
      </c>
      <c r="C14" s="14">
        <f t="shared" si="0"/>
        <v>1056946.6500000001</v>
      </c>
      <c r="D14" s="13">
        <f>E14*$F$1</f>
        <v>341.83268111254853</v>
      </c>
      <c r="E14" s="13">
        <f>F14*$C$2</f>
        <v>341.83268111254853</v>
      </c>
      <c r="F14" s="13">
        <v>295</v>
      </c>
      <c r="G14" s="35" t="s">
        <v>340</v>
      </c>
      <c r="H14" s="11" t="s">
        <v>339</v>
      </c>
      <c r="I14" s="1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5" x14ac:dyDescent="0.2">
      <c r="A15" s="30" t="s">
        <v>19</v>
      </c>
      <c r="B15" s="15" t="s">
        <v>2</v>
      </c>
      <c r="C15" s="14">
        <f t="shared" si="0"/>
        <v>257966.63999999998</v>
      </c>
      <c r="D15" s="13">
        <f>E15*$F$1</f>
        <v>83.430349288486411</v>
      </c>
      <c r="E15" s="13">
        <f>F15*$C$2</f>
        <v>83.430349288486411</v>
      </c>
      <c r="F15" s="13">
        <v>72</v>
      </c>
      <c r="G15" s="35" t="s">
        <v>338</v>
      </c>
      <c r="H15" s="11" t="s">
        <v>337</v>
      </c>
      <c r="I15" s="1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x14ac:dyDescent="0.2">
      <c r="A16" s="38" t="s">
        <v>185</v>
      </c>
      <c r="B16" s="15" t="s">
        <v>2</v>
      </c>
      <c r="C16" s="14">
        <f t="shared" si="0"/>
        <v>469984</v>
      </c>
      <c r="D16" s="13">
        <v>152</v>
      </c>
      <c r="E16" s="13"/>
      <c r="F16" s="13"/>
      <c r="G16" s="33"/>
      <c r="H16" s="24" t="s">
        <v>282</v>
      </c>
      <c r="I16" s="10" t="s">
        <v>336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x14ac:dyDescent="0.2">
      <c r="A17" s="32" t="s">
        <v>20</v>
      </c>
      <c r="B17" s="18" t="s">
        <v>1</v>
      </c>
      <c r="C17" s="20">
        <v>69389</v>
      </c>
      <c r="D17" s="13"/>
      <c r="E17" s="13"/>
      <c r="F17" s="13"/>
      <c r="G17" s="33"/>
      <c r="H17" s="31" t="s">
        <v>301</v>
      </c>
      <c r="I17" s="1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28.5" x14ac:dyDescent="0.2">
      <c r="A18" s="30" t="s">
        <v>21</v>
      </c>
      <c r="B18" s="15" t="s">
        <v>1</v>
      </c>
      <c r="C18" s="14">
        <f>D18*$B$1</f>
        <v>2736.42</v>
      </c>
      <c r="D18" s="39">
        <f>E18*$F$1</f>
        <v>0.88500000000000001</v>
      </c>
      <c r="E18" s="13">
        <f>0.885</f>
        <v>0.88500000000000001</v>
      </c>
      <c r="F18" s="13"/>
      <c r="G18" s="35" t="s">
        <v>335</v>
      </c>
      <c r="H18" s="11" t="s">
        <v>334</v>
      </c>
      <c r="I18" s="1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28.5" x14ac:dyDescent="0.2">
      <c r="A19" s="30" t="s">
        <v>86</v>
      </c>
      <c r="B19" s="15" t="s">
        <v>1</v>
      </c>
      <c r="C19" s="14">
        <f>D19*$B$1</f>
        <v>1076.0159999999998</v>
      </c>
      <c r="D19" s="39">
        <f>E19*$F$1</f>
        <v>0.34799999999999998</v>
      </c>
      <c r="E19" s="13">
        <f>0.348</f>
        <v>0.34799999999999998</v>
      </c>
      <c r="F19" s="13"/>
      <c r="G19" s="35" t="s">
        <v>317</v>
      </c>
      <c r="H19" s="11" t="s">
        <v>333</v>
      </c>
      <c r="I19" s="1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28.5" x14ac:dyDescent="0.2">
      <c r="A20" s="30" t="s">
        <v>22</v>
      </c>
      <c r="B20" s="15" t="s">
        <v>1</v>
      </c>
      <c r="C20" s="14">
        <f>D20*$B$1</f>
        <v>1076.0159999999998</v>
      </c>
      <c r="D20" s="39">
        <f>E20*$F$1</f>
        <v>0.34799999999999998</v>
      </c>
      <c r="E20" s="13">
        <f>0.348</f>
        <v>0.34799999999999998</v>
      </c>
      <c r="F20" s="13"/>
      <c r="G20" s="35" t="s">
        <v>317</v>
      </c>
      <c r="H20" s="11" t="s">
        <v>333</v>
      </c>
      <c r="I20" s="1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28.5" x14ac:dyDescent="0.2">
      <c r="A21" s="30" t="s">
        <v>168</v>
      </c>
      <c r="B21" s="15" t="s">
        <v>1</v>
      </c>
      <c r="C21" s="14">
        <f>D21*$B$1</f>
        <v>1329.56</v>
      </c>
      <c r="D21" s="39">
        <f>E21*$F$1</f>
        <v>0.43</v>
      </c>
      <c r="E21" s="13">
        <f>0.43</f>
        <v>0.43</v>
      </c>
      <c r="F21" s="13"/>
      <c r="G21" s="35" t="s">
        <v>332</v>
      </c>
      <c r="H21" s="11" t="s">
        <v>331</v>
      </c>
      <c r="I21" s="1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28.5" x14ac:dyDescent="0.2">
      <c r="A22" s="30" t="s">
        <v>167</v>
      </c>
      <c r="B22" s="15" t="s">
        <v>1</v>
      </c>
      <c r="C22" s="14">
        <f>D22*$B$1</f>
        <v>1329.56</v>
      </c>
      <c r="D22" s="39">
        <f>E22*$F$1</f>
        <v>0.43</v>
      </c>
      <c r="E22" s="13">
        <f>0.43</f>
        <v>0.43</v>
      </c>
      <c r="F22" s="13"/>
      <c r="G22" s="35" t="s">
        <v>332</v>
      </c>
      <c r="H22" s="11" t="s">
        <v>331</v>
      </c>
      <c r="I22" s="1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x14ac:dyDescent="0.2">
      <c r="A23" s="32" t="s">
        <v>23</v>
      </c>
      <c r="B23" s="18" t="s">
        <v>1</v>
      </c>
      <c r="C23" s="20">
        <v>4126</v>
      </c>
      <c r="D23" s="13"/>
      <c r="E23" s="13"/>
      <c r="F23" s="13"/>
      <c r="G23" s="33"/>
      <c r="H23" s="31" t="s">
        <v>330</v>
      </c>
      <c r="I23" s="43"/>
      <c r="J23" s="42"/>
      <c r="K23" s="42"/>
      <c r="L23" s="42"/>
      <c r="M23" s="42"/>
      <c r="N23" s="42"/>
      <c r="O23" s="42"/>
      <c r="P23" s="42"/>
      <c r="Q23" s="42"/>
      <c r="R23" s="7"/>
      <c r="S23" s="7"/>
      <c r="T23" s="7"/>
      <c r="U23" s="7"/>
      <c r="V23" s="7"/>
      <c r="W23" s="7"/>
      <c r="X23" s="7"/>
    </row>
    <row r="24" spans="1:24" ht="28.5" x14ac:dyDescent="0.2">
      <c r="A24" s="23" t="s">
        <v>329</v>
      </c>
      <c r="B24" s="23" t="s">
        <v>1</v>
      </c>
      <c r="C24" s="20">
        <v>4900</v>
      </c>
      <c r="D24" s="13"/>
      <c r="E24" s="13"/>
      <c r="F24" s="13"/>
      <c r="G24" s="35" t="s">
        <v>328</v>
      </c>
      <c r="H24" s="11" t="str">
        <f>HYPERLINK("http://www.interelectricas.com.co/product.php?idcategoria=1&amp;idsubcategoria=37&amp;idprodu=228&amp;pronom=Cable%20Telefonico%20Encauchetado%20de%2010%20Pares%20para%20Uso%20Exterior%20Tipo%20Seco%20(METRO)","http://www.interelectricas.com.co/product.php?idcategoria=1&amp;idsubcategoria=37&amp;idprodu=228&amp;pronom=Cable%20Telefonico%20Encauchetado%20de%2010%20Pares%20para%20Uso%20Exterior%20Tipo%20Seco%20(METRO)")</f>
        <v>http://www.interelectricas.com.co/product.php?idcategoria=1&amp;idsubcategoria=37&amp;idprodu=228&amp;pronom=Cable%20Telefonico%20Encauchetado%20de%2010%20Pares%20para%20Uso%20Exterior%20Tipo%20Seco%20(METRO)</v>
      </c>
      <c r="I24" s="1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28.5" x14ac:dyDescent="0.2">
      <c r="A25" s="23" t="s">
        <v>327</v>
      </c>
      <c r="B25" s="23" t="s">
        <v>1</v>
      </c>
      <c r="C25" s="20">
        <v>86547</v>
      </c>
      <c r="D25" s="13"/>
      <c r="E25" s="13"/>
      <c r="F25" s="13"/>
      <c r="G25" s="35" t="s">
        <v>321</v>
      </c>
      <c r="H25" s="11" t="s">
        <v>326</v>
      </c>
      <c r="I25" s="1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" x14ac:dyDescent="0.2">
      <c r="A26" s="23" t="s">
        <v>24</v>
      </c>
      <c r="B26" s="23" t="s">
        <v>1</v>
      </c>
      <c r="C26" s="20">
        <v>1800</v>
      </c>
      <c r="D26" s="13"/>
      <c r="E26" s="13"/>
      <c r="F26" s="13"/>
      <c r="G26" s="35" t="s">
        <v>325</v>
      </c>
      <c r="H26" s="11" t="s">
        <v>324</v>
      </c>
      <c r="I26" s="1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5" x14ac:dyDescent="0.2">
      <c r="A27" s="18" t="s">
        <v>169</v>
      </c>
      <c r="B27" s="18" t="s">
        <v>1</v>
      </c>
      <c r="C27" s="20">
        <v>24896</v>
      </c>
      <c r="D27" s="13"/>
      <c r="E27" s="13"/>
      <c r="F27" s="13"/>
      <c r="G27" s="35" t="s">
        <v>323</v>
      </c>
      <c r="H27" s="11" t="s">
        <v>322</v>
      </c>
      <c r="I27" s="1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28.5" x14ac:dyDescent="0.2">
      <c r="A28" s="23" t="s">
        <v>25</v>
      </c>
      <c r="B28" s="23" t="s">
        <v>1</v>
      </c>
      <c r="C28" s="20">
        <v>16918</v>
      </c>
      <c r="D28" s="13"/>
      <c r="E28" s="13"/>
      <c r="F28" s="13"/>
      <c r="G28" s="35" t="s">
        <v>321</v>
      </c>
      <c r="H28" s="11" t="s">
        <v>320</v>
      </c>
      <c r="I28" s="1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28.5" x14ac:dyDescent="0.2">
      <c r="A29" s="18" t="s">
        <v>26</v>
      </c>
      <c r="B29" s="18" t="s">
        <v>1</v>
      </c>
      <c r="C29" s="20">
        <v>45990.6</v>
      </c>
      <c r="D29" s="13"/>
      <c r="E29" s="13"/>
      <c r="F29" s="13"/>
      <c r="G29" s="35" t="s">
        <v>319</v>
      </c>
      <c r="H29" s="11" t="s">
        <v>318</v>
      </c>
      <c r="I29" s="1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28.5" x14ac:dyDescent="0.2">
      <c r="A30" s="28" t="s">
        <v>27</v>
      </c>
      <c r="B30" s="28" t="s">
        <v>1</v>
      </c>
      <c r="C30" s="14">
        <f>D30*$B$1</f>
        <v>1076.0159999999998</v>
      </c>
      <c r="D30" s="39">
        <f>E30*$F$1</f>
        <v>0.34799999999999998</v>
      </c>
      <c r="E30" s="13">
        <f>E20</f>
        <v>0.34799999999999998</v>
      </c>
      <c r="F30" s="13"/>
      <c r="G30" s="35" t="s">
        <v>317</v>
      </c>
      <c r="H30" s="11" t="str">
        <f>H20</f>
        <v>https://www.amazon.com/OUTDOOR-COAXIAL-SHIELDED-PROFESSIONAL-SATELLITE/dp/B00TDK97IO/ref=sr_1_3?s=aht&amp;ie=UTF8&amp;qid=1499610925&amp;sr=1-3&amp;keywords=rg6+coaxial+cable+indoor+-rg59</v>
      </c>
      <c r="I30" s="10" t="s">
        <v>316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5" x14ac:dyDescent="0.2">
      <c r="A31" s="28" t="s">
        <v>28</v>
      </c>
      <c r="B31" s="28" t="s">
        <v>1</v>
      </c>
      <c r="C31" s="14">
        <f>D31*$B$1</f>
        <v>938.71194000000003</v>
      </c>
      <c r="D31" s="13">
        <f>E31*$F$1</f>
        <v>0.30359377102199225</v>
      </c>
      <c r="E31" s="13">
        <f>F31*$C$2</f>
        <v>0.30359377102199225</v>
      </c>
      <c r="F31" s="13">
        <v>0.26200000000000001</v>
      </c>
      <c r="G31" s="35" t="s">
        <v>315</v>
      </c>
      <c r="H31" s="11" t="s">
        <v>314</v>
      </c>
      <c r="I31" s="1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5" x14ac:dyDescent="0.2">
      <c r="A32" s="23" t="s">
        <v>29</v>
      </c>
      <c r="B32" s="23" t="s">
        <v>2</v>
      </c>
      <c r="C32" s="20">
        <v>842</v>
      </c>
      <c r="D32" s="13"/>
      <c r="E32" s="13"/>
      <c r="F32" s="13"/>
      <c r="G32" s="35" t="s">
        <v>313</v>
      </c>
      <c r="H32" s="11" t="s">
        <v>312</v>
      </c>
      <c r="I32" s="1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5" x14ac:dyDescent="0.2">
      <c r="A33" s="18" t="s">
        <v>311</v>
      </c>
      <c r="B33" s="18" t="s">
        <v>205</v>
      </c>
      <c r="C33" s="26">
        <v>720</v>
      </c>
      <c r="D33" s="13"/>
      <c r="E33" s="13"/>
      <c r="F33" s="13"/>
      <c r="G33" s="35" t="s">
        <v>310</v>
      </c>
      <c r="H33" s="11" t="str">
        <f>HYPERLINK("http://www.homecenter.com.co/homecenter-co/product/233568/Caja-sencilla-conduit-x-10-unidades/233568","http://www.homecenter.com.co/homecenter-co/product/233568/Caja-sencilla-conduit-x-10-unidades/233568")</f>
        <v>http://www.homecenter.com.co/homecenter-co/product/233568/Caja-sencilla-conduit-x-10-unidades/233568</v>
      </c>
      <c r="I33" s="1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x14ac:dyDescent="0.2">
      <c r="A34" s="41" t="s">
        <v>193</v>
      </c>
      <c r="B34" s="18" t="s">
        <v>2</v>
      </c>
      <c r="C34" s="26">
        <v>308000</v>
      </c>
      <c r="D34" s="13"/>
      <c r="E34" s="13"/>
      <c r="F34" s="13"/>
      <c r="G34" s="33"/>
      <c r="H34" s="24" t="s">
        <v>309</v>
      </c>
      <c r="I34" s="1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x14ac:dyDescent="0.2">
      <c r="A35" s="28" t="s">
        <v>30</v>
      </c>
      <c r="B35" s="28" t="s">
        <v>2</v>
      </c>
      <c r="C35" s="14">
        <v>86580</v>
      </c>
      <c r="D35" s="13"/>
      <c r="E35" s="13"/>
      <c r="F35" s="13"/>
      <c r="G35" s="33"/>
      <c r="H35" s="11"/>
      <c r="I35" s="1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2">
      <c r="A36" s="18" t="s">
        <v>31</v>
      </c>
      <c r="B36" s="18" t="s">
        <v>2</v>
      </c>
      <c r="C36" s="26">
        <f>161111*1.07</f>
        <v>172388.77000000002</v>
      </c>
      <c r="D36" s="13"/>
      <c r="E36" s="13"/>
      <c r="F36" s="13"/>
      <c r="G36" s="33"/>
      <c r="H36" s="24" t="s">
        <v>308</v>
      </c>
      <c r="I36" s="1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28.5" x14ac:dyDescent="0.2">
      <c r="A37" s="28" t="s">
        <v>32</v>
      </c>
      <c r="B37" s="28" t="s">
        <v>2</v>
      </c>
      <c r="C37" s="14">
        <f>D37*$B$1</f>
        <v>31887.542999999998</v>
      </c>
      <c r="D37" s="13">
        <f>E37*$F$1</f>
        <v>10.312918175937904</v>
      </c>
      <c r="E37" s="13">
        <f>F37*$C$2</f>
        <v>10.312918175937904</v>
      </c>
      <c r="F37" s="13">
        <v>8.9</v>
      </c>
      <c r="G37" s="35" t="s">
        <v>307</v>
      </c>
      <c r="H37" s="11" t="s">
        <v>306</v>
      </c>
      <c r="I37" s="1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42.75" x14ac:dyDescent="0.2">
      <c r="A38" s="18" t="s">
        <v>177</v>
      </c>
      <c r="B38" s="18" t="s">
        <v>2</v>
      </c>
      <c r="C38" s="26">
        <v>1550</v>
      </c>
      <c r="D38" s="13"/>
      <c r="E38" s="13"/>
      <c r="F38" s="13"/>
      <c r="G38" s="35" t="s">
        <v>305</v>
      </c>
      <c r="H38" s="24" t="s">
        <v>304</v>
      </c>
      <c r="I38" s="1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2">
      <c r="A39" s="23" t="s">
        <v>138</v>
      </c>
      <c r="B39" s="23" t="s">
        <v>2</v>
      </c>
      <c r="C39" s="20">
        <v>605136</v>
      </c>
      <c r="D39" s="13"/>
      <c r="E39" s="13"/>
      <c r="F39" s="13"/>
      <c r="G39" s="33"/>
      <c r="H39" s="31"/>
      <c r="I39" s="1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2">
      <c r="A40" s="18" t="s">
        <v>33</v>
      </c>
      <c r="B40" s="18" t="s">
        <v>2</v>
      </c>
      <c r="C40" s="20">
        <v>605136</v>
      </c>
      <c r="D40" s="13"/>
      <c r="E40" s="13"/>
      <c r="F40" s="13"/>
      <c r="G40" s="33"/>
      <c r="H40" s="31"/>
      <c r="I40" s="1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x14ac:dyDescent="0.2">
      <c r="A41" s="41" t="s">
        <v>184</v>
      </c>
      <c r="B41" s="18" t="s">
        <v>2</v>
      </c>
      <c r="C41" s="26">
        <v>378210</v>
      </c>
      <c r="D41" s="13"/>
      <c r="E41" s="13"/>
      <c r="F41" s="13"/>
      <c r="G41" s="33"/>
      <c r="H41" s="24"/>
      <c r="I41" s="1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x14ac:dyDescent="0.2">
      <c r="A42" s="18" t="s">
        <v>34</v>
      </c>
      <c r="B42" s="18" t="s">
        <v>2</v>
      </c>
      <c r="C42" s="20">
        <v>302568</v>
      </c>
      <c r="D42" s="13"/>
      <c r="E42" s="13"/>
      <c r="F42" s="13"/>
      <c r="G42" s="33"/>
      <c r="H42" s="31"/>
      <c r="I42" s="1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x14ac:dyDescent="0.2">
      <c r="A43" s="23" t="s">
        <v>35</v>
      </c>
      <c r="B43" s="23" t="s">
        <v>2</v>
      </c>
      <c r="C43" s="20">
        <v>378210</v>
      </c>
      <c r="D43" s="13"/>
      <c r="E43" s="13"/>
      <c r="F43" s="13"/>
      <c r="G43" s="33"/>
      <c r="H43" s="31"/>
      <c r="I43" s="1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" x14ac:dyDescent="0.2">
      <c r="A44" s="30" t="s">
        <v>36</v>
      </c>
      <c r="B44" s="15" t="s">
        <v>2</v>
      </c>
      <c r="C44" s="14">
        <f>D44*$B$1</f>
        <v>2400.5229000000004</v>
      </c>
      <c r="D44" s="13">
        <f>E44*$F$1</f>
        <v>0.77636575032341537</v>
      </c>
      <c r="E44" s="13">
        <f>F44*$C$2</f>
        <v>0.77636575032341537</v>
      </c>
      <c r="F44" s="13">
        <v>0.67</v>
      </c>
      <c r="G44" s="35" t="s">
        <v>303</v>
      </c>
      <c r="H44" s="11" t="str">
        <f>HYPERLINK("https://www.tdtprofesional.com/es/cargas-de-75-ohm-para-conexion-f.html","https://www.tdtprofesional.com/es/cargas-de-75-ohm-para-conexion-f.html")</f>
        <v>https://www.tdtprofesional.com/es/cargas-de-75-ohm-para-conexion-f.html</v>
      </c>
      <c r="I44" s="1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x14ac:dyDescent="0.2">
      <c r="A45" s="32" t="s">
        <v>146</v>
      </c>
      <c r="B45" s="18" t="s">
        <v>2</v>
      </c>
      <c r="C45" s="20">
        <v>10000</v>
      </c>
      <c r="D45" s="13"/>
      <c r="E45" s="13"/>
      <c r="F45" s="13"/>
      <c r="G45" s="33"/>
      <c r="H45" s="31" t="s">
        <v>301</v>
      </c>
      <c r="I45" s="1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x14ac:dyDescent="0.2">
      <c r="A46" s="32" t="s">
        <v>302</v>
      </c>
      <c r="B46" s="18" t="s">
        <v>2</v>
      </c>
      <c r="C46" s="20">
        <v>15000</v>
      </c>
      <c r="D46" s="13"/>
      <c r="E46" s="13"/>
      <c r="F46" s="13"/>
      <c r="G46" s="33"/>
      <c r="H46" s="31" t="s">
        <v>301</v>
      </c>
      <c r="I46" s="1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2">
      <c r="A47" s="32" t="s">
        <v>147</v>
      </c>
      <c r="B47" s="18" t="s">
        <v>2</v>
      </c>
      <c r="C47" s="20">
        <v>6000</v>
      </c>
      <c r="D47" s="13"/>
      <c r="E47" s="13"/>
      <c r="F47" s="13"/>
      <c r="G47" s="33"/>
      <c r="H47" s="31" t="s">
        <v>301</v>
      </c>
      <c r="I47" s="1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5" x14ac:dyDescent="0.2">
      <c r="A48" s="30" t="s">
        <v>39</v>
      </c>
      <c r="B48" s="15" t="s">
        <v>2</v>
      </c>
      <c r="C48" s="14">
        <f t="shared" ref="C48:C61" si="1">D48*$B$1</f>
        <v>2400.5229000000004</v>
      </c>
      <c r="D48" s="13">
        <f>E48*$F$1</f>
        <v>0.77636575032341537</v>
      </c>
      <c r="E48" s="13">
        <f>F48*$C$2</f>
        <v>0.77636575032341537</v>
      </c>
      <c r="F48" s="13">
        <v>0.67</v>
      </c>
      <c r="G48" s="35" t="s">
        <v>300</v>
      </c>
      <c r="H48" s="11" t="s">
        <v>299</v>
      </c>
      <c r="I48" s="10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5" x14ac:dyDescent="0.2">
      <c r="A49" s="15" t="s">
        <v>40</v>
      </c>
      <c r="B49" s="15" t="s">
        <v>2</v>
      </c>
      <c r="C49" s="14">
        <f t="shared" si="1"/>
        <v>4765.2171000000008</v>
      </c>
      <c r="D49" s="13">
        <f>E49*$F$1</f>
        <v>1.5411439521345409</v>
      </c>
      <c r="E49" s="13">
        <f>F49*$C$2</f>
        <v>1.5411439521345409</v>
      </c>
      <c r="F49" s="29">
        <v>1.33</v>
      </c>
      <c r="G49" s="35" t="s">
        <v>298</v>
      </c>
      <c r="H49" s="11" t="s">
        <v>297</v>
      </c>
      <c r="I49" s="10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5" x14ac:dyDescent="0.2">
      <c r="A50" s="28" t="s">
        <v>41</v>
      </c>
      <c r="B50" s="28" t="s">
        <v>2</v>
      </c>
      <c r="C50" s="14">
        <f t="shared" si="1"/>
        <v>1100</v>
      </c>
      <c r="D50" s="13">
        <v>0.35575679172056923</v>
      </c>
      <c r="E50" s="13"/>
      <c r="F50" s="13"/>
      <c r="G50" s="35" t="s">
        <v>296</v>
      </c>
      <c r="H50" s="11" t="s">
        <v>295</v>
      </c>
      <c r="I50" s="10" t="s">
        <v>230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5" x14ac:dyDescent="0.2">
      <c r="A51" s="28" t="s">
        <v>42</v>
      </c>
      <c r="B51" s="28" t="s">
        <v>2</v>
      </c>
      <c r="C51" s="14">
        <f t="shared" si="1"/>
        <v>895.71749999999997</v>
      </c>
      <c r="D51" s="13">
        <f>E51*$F$1</f>
        <v>0.28968871280724451</v>
      </c>
      <c r="E51" s="13">
        <f>F51*$C$2</f>
        <v>0.28968871280724451</v>
      </c>
      <c r="F51" s="29">
        <v>0.25</v>
      </c>
      <c r="G51" s="35" t="s">
        <v>294</v>
      </c>
      <c r="H51" s="11" t="s">
        <v>293</v>
      </c>
      <c r="I51" s="10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x14ac:dyDescent="0.2">
      <c r="A52" s="40" t="s">
        <v>179</v>
      </c>
      <c r="B52" s="15" t="s">
        <v>2</v>
      </c>
      <c r="C52" s="14">
        <f t="shared" si="1"/>
        <v>21850</v>
      </c>
      <c r="D52" s="13">
        <v>7.066623544631307</v>
      </c>
      <c r="E52" s="13"/>
      <c r="F52" s="13"/>
      <c r="G52" s="33"/>
      <c r="H52" s="24" t="s">
        <v>263</v>
      </c>
      <c r="I52" s="10" t="s">
        <v>230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5" x14ac:dyDescent="0.2">
      <c r="A53" s="28" t="s">
        <v>156</v>
      </c>
      <c r="B53" s="28" t="s">
        <v>2</v>
      </c>
      <c r="C53" s="14">
        <f t="shared" si="1"/>
        <v>40165.08</v>
      </c>
      <c r="D53" s="39">
        <f>E53*$F$1</f>
        <v>12.99</v>
      </c>
      <c r="E53" s="13">
        <f>12.99</f>
        <v>12.99</v>
      </c>
      <c r="F53" s="29"/>
      <c r="G53" s="35" t="s">
        <v>292</v>
      </c>
      <c r="H53" s="11" t="s">
        <v>291</v>
      </c>
      <c r="I53" s="10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5" x14ac:dyDescent="0.2">
      <c r="A54" s="28" t="s">
        <v>43</v>
      </c>
      <c r="B54" s="28" t="s">
        <v>2</v>
      </c>
      <c r="C54" s="14">
        <f t="shared" si="1"/>
        <v>7201.5686999999989</v>
      </c>
      <c r="D54" s="13">
        <f>E54*$F$1</f>
        <v>2.3290972509702454</v>
      </c>
      <c r="E54" s="13">
        <f>F54*$C$2</f>
        <v>2.3290972509702454</v>
      </c>
      <c r="F54" s="29">
        <v>2.0099999999999998</v>
      </c>
      <c r="G54" s="35" t="s">
        <v>290</v>
      </c>
      <c r="H54" s="11" t="s">
        <v>289</v>
      </c>
      <c r="I54" s="10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5" x14ac:dyDescent="0.2">
      <c r="A55" s="28" t="s">
        <v>44</v>
      </c>
      <c r="B55" s="28" t="s">
        <v>2</v>
      </c>
      <c r="C55" s="14">
        <f t="shared" si="1"/>
        <v>8455.5731999999989</v>
      </c>
      <c r="D55" s="13">
        <f>E55*$F$1</f>
        <v>2.734661448900388</v>
      </c>
      <c r="E55" s="13">
        <f>F55*$C$2</f>
        <v>2.734661448900388</v>
      </c>
      <c r="F55" s="29">
        <v>2.36</v>
      </c>
      <c r="G55" s="35" t="s">
        <v>288</v>
      </c>
      <c r="H55" s="11" t="s">
        <v>287</v>
      </c>
      <c r="I55" s="10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5" x14ac:dyDescent="0.2">
      <c r="A56" s="15" t="s">
        <v>45</v>
      </c>
      <c r="B56" s="15" t="s">
        <v>2</v>
      </c>
      <c r="C56" s="14">
        <f t="shared" si="1"/>
        <v>8885.5175999999992</v>
      </c>
      <c r="D56" s="13">
        <f>E56*$F$1</f>
        <v>2.8737120310478654</v>
      </c>
      <c r="E56" s="13">
        <f>F56*$C$2</f>
        <v>2.8737120310478654</v>
      </c>
      <c r="F56" s="29">
        <v>2.48</v>
      </c>
      <c r="G56" s="35" t="s">
        <v>286</v>
      </c>
      <c r="H56" s="11" t="s">
        <v>285</v>
      </c>
      <c r="I56" s="10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5" x14ac:dyDescent="0.2">
      <c r="A57" s="15" t="s">
        <v>46</v>
      </c>
      <c r="B57" s="15" t="s">
        <v>2</v>
      </c>
      <c r="C57" s="14">
        <f t="shared" si="1"/>
        <v>22464.5949</v>
      </c>
      <c r="D57" s="13">
        <f>E57*$F$1</f>
        <v>7.2653929172056921</v>
      </c>
      <c r="E57" s="13">
        <f>F57*$C$2</f>
        <v>7.2653929172056921</v>
      </c>
      <c r="F57" s="29">
        <v>6.27</v>
      </c>
      <c r="G57" s="35" t="s">
        <v>284</v>
      </c>
      <c r="H57" s="11" t="s">
        <v>283</v>
      </c>
      <c r="I57" s="10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x14ac:dyDescent="0.2">
      <c r="A58" s="38" t="s">
        <v>189</v>
      </c>
      <c r="B58" s="15" t="s">
        <v>1</v>
      </c>
      <c r="C58" s="14">
        <f t="shared" si="1"/>
        <v>8800</v>
      </c>
      <c r="D58" s="13">
        <v>2.8460543337645539</v>
      </c>
      <c r="E58" s="13"/>
      <c r="F58" s="13"/>
      <c r="G58" s="33"/>
      <c r="H58" s="24" t="s">
        <v>282</v>
      </c>
      <c r="I58" s="10" t="s">
        <v>230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x14ac:dyDescent="0.2">
      <c r="A59" s="38" t="s">
        <v>182</v>
      </c>
      <c r="B59" s="15" t="s">
        <v>1</v>
      </c>
      <c r="C59" s="14">
        <f t="shared" si="1"/>
        <v>1900</v>
      </c>
      <c r="D59" s="13">
        <v>0.61448900388098315</v>
      </c>
      <c r="E59" s="13"/>
      <c r="F59" s="13"/>
      <c r="G59" s="33"/>
      <c r="H59" s="24" t="s">
        <v>263</v>
      </c>
      <c r="I59" s="10" t="s">
        <v>230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x14ac:dyDescent="0.2">
      <c r="A60" s="38" t="s">
        <v>194</v>
      </c>
      <c r="B60" s="15" t="s">
        <v>1</v>
      </c>
      <c r="C60" s="14">
        <f t="shared" si="1"/>
        <v>1900</v>
      </c>
      <c r="D60" s="13">
        <v>0.61448900388098315</v>
      </c>
      <c r="E60" s="13"/>
      <c r="F60" s="13"/>
      <c r="G60" s="33"/>
      <c r="H60" s="24" t="s">
        <v>263</v>
      </c>
      <c r="I60" s="10" t="s">
        <v>230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5" x14ac:dyDescent="0.2">
      <c r="A61" s="38" t="s">
        <v>47</v>
      </c>
      <c r="B61" s="15" t="s">
        <v>2</v>
      </c>
      <c r="C61" s="14">
        <f t="shared" si="1"/>
        <v>635242.85100000002</v>
      </c>
      <c r="D61" s="13">
        <f>E61*$F$1</f>
        <v>205.44723512289781</v>
      </c>
      <c r="E61" s="13">
        <f>F61*$C$2</f>
        <v>205.44723512289781</v>
      </c>
      <c r="F61" s="13">
        <v>177.3</v>
      </c>
      <c r="G61" s="35" t="s">
        <v>281</v>
      </c>
      <c r="H61" s="11" t="s">
        <v>280</v>
      </c>
      <c r="I61" s="10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x14ac:dyDescent="0.2">
      <c r="A62" s="15" t="s">
        <v>48</v>
      </c>
      <c r="B62" s="28" t="s">
        <v>2</v>
      </c>
      <c r="C62" s="14">
        <v>710655</v>
      </c>
      <c r="D62" s="13"/>
      <c r="E62" s="13"/>
      <c r="F62" s="13"/>
      <c r="G62" s="33"/>
      <c r="H62" s="31"/>
      <c r="I62" s="10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28.5" x14ac:dyDescent="0.2">
      <c r="A63" s="15" t="s">
        <v>49</v>
      </c>
      <c r="B63" s="15" t="s">
        <v>2</v>
      </c>
      <c r="C63" s="14">
        <v>147889</v>
      </c>
      <c r="D63" s="37"/>
      <c r="E63" s="37"/>
      <c r="F63" s="37"/>
      <c r="G63" s="33"/>
      <c r="H63" s="24" t="s">
        <v>279</v>
      </c>
      <c r="I63" s="10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5" x14ac:dyDescent="0.2">
      <c r="A64" s="23" t="s">
        <v>50</v>
      </c>
      <c r="B64" s="23" t="s">
        <v>2</v>
      </c>
      <c r="C64" s="20">
        <v>560</v>
      </c>
      <c r="D64" s="13"/>
      <c r="E64" s="13"/>
      <c r="F64" s="13"/>
      <c r="G64" s="35" t="s">
        <v>244</v>
      </c>
      <c r="H64" s="36" t="s">
        <v>243</v>
      </c>
      <c r="I64" s="10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5" x14ac:dyDescent="0.2">
      <c r="A65" s="23" t="s">
        <v>51</v>
      </c>
      <c r="B65" s="23" t="s">
        <v>2</v>
      </c>
      <c r="C65" s="20">
        <v>910</v>
      </c>
      <c r="D65" s="13"/>
      <c r="E65" s="13"/>
      <c r="F65" s="13"/>
      <c r="G65" s="35" t="s">
        <v>244</v>
      </c>
      <c r="H65" s="36" t="s">
        <v>243</v>
      </c>
      <c r="I65" s="10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5" x14ac:dyDescent="0.2">
      <c r="A66" s="23" t="s">
        <v>52</v>
      </c>
      <c r="B66" s="23" t="s">
        <v>2</v>
      </c>
      <c r="C66" s="20">
        <v>165</v>
      </c>
      <c r="D66" s="13"/>
      <c r="E66" s="13"/>
      <c r="F66" s="13"/>
      <c r="G66" s="35" t="s">
        <v>244</v>
      </c>
      <c r="H66" s="36" t="s">
        <v>243</v>
      </c>
      <c r="I66" s="10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x14ac:dyDescent="0.2">
      <c r="A67" s="18" t="s">
        <v>174</v>
      </c>
      <c r="B67" s="18" t="s">
        <v>2</v>
      </c>
      <c r="C67" s="20">
        <v>2757</v>
      </c>
      <c r="D67" s="13"/>
      <c r="E67" s="13"/>
      <c r="F67" s="13"/>
      <c r="G67" s="33"/>
      <c r="H67" s="27" t="s">
        <v>278</v>
      </c>
      <c r="I67" s="10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5" x14ac:dyDescent="0.2">
      <c r="A68" s="18" t="s">
        <v>53</v>
      </c>
      <c r="B68" s="18" t="s">
        <v>2</v>
      </c>
      <c r="C68" s="20">
        <v>27900</v>
      </c>
      <c r="D68" s="13"/>
      <c r="E68" s="13"/>
      <c r="F68" s="13"/>
      <c r="G68" s="35" t="s">
        <v>277</v>
      </c>
      <c r="H68" s="11" t="str">
        <f>HYPERLINK("http://www.homecenter.com.co/homecenter-co/product/22762/Removedor-PVC-1-4-galon-760gr/22762","http://www.homecenter.com.co/homecenter-co/product/22762/Removedor-PVC-1-4-galon-760gr/22762")</f>
        <v>http://www.homecenter.com.co/homecenter-co/product/22762/Removedor-PVC-1-4-galon-760gr/22762</v>
      </c>
      <c r="I68" s="10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x14ac:dyDescent="0.2">
      <c r="A69" s="23" t="s">
        <v>164</v>
      </c>
      <c r="B69" s="23" t="s">
        <v>2</v>
      </c>
      <c r="C69" s="20">
        <f>C68+C67</f>
        <v>30657</v>
      </c>
      <c r="D69" s="13"/>
      <c r="E69" s="13"/>
      <c r="F69" s="13"/>
      <c r="G69" s="33"/>
      <c r="H69" s="31"/>
      <c r="I69" s="10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x14ac:dyDescent="0.2">
      <c r="A70" s="22" t="s">
        <v>178</v>
      </c>
      <c r="B70" s="18" t="s">
        <v>2</v>
      </c>
      <c r="C70" s="26">
        <v>6000</v>
      </c>
      <c r="D70" s="13"/>
      <c r="E70" s="13"/>
      <c r="F70" s="13"/>
      <c r="G70" s="33"/>
      <c r="H70" s="24" t="s">
        <v>276</v>
      </c>
      <c r="I70" s="10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x14ac:dyDescent="0.2">
      <c r="A71" s="22" t="s">
        <v>166</v>
      </c>
      <c r="B71" s="22" t="s">
        <v>1</v>
      </c>
      <c r="C71" s="26">
        <v>800</v>
      </c>
      <c r="D71" s="13"/>
      <c r="E71" s="13"/>
      <c r="F71" s="13"/>
      <c r="G71" s="33"/>
      <c r="H71" s="24"/>
      <c r="I71" s="10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x14ac:dyDescent="0.2">
      <c r="A72" s="22" t="s">
        <v>188</v>
      </c>
      <c r="B72" s="18" t="s">
        <v>2</v>
      </c>
      <c r="C72" s="26">
        <v>12000</v>
      </c>
      <c r="D72" s="13"/>
      <c r="E72" s="13"/>
      <c r="F72" s="13"/>
      <c r="G72" s="33"/>
      <c r="H72" s="24" t="s">
        <v>276</v>
      </c>
      <c r="I72" s="10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x14ac:dyDescent="0.2">
      <c r="A73" s="18" t="s">
        <v>201</v>
      </c>
      <c r="B73" s="18" t="s">
        <v>2</v>
      </c>
      <c r="C73" s="26">
        <v>45000</v>
      </c>
      <c r="D73" s="13"/>
      <c r="E73" s="13"/>
      <c r="F73" s="13"/>
      <c r="G73" s="33"/>
      <c r="H73" s="24"/>
      <c r="I73" s="10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x14ac:dyDescent="0.2">
      <c r="A74" s="18" t="s">
        <v>192</v>
      </c>
      <c r="B74" s="18" t="s">
        <v>2</v>
      </c>
      <c r="C74" s="20">
        <v>12840</v>
      </c>
      <c r="D74" s="13"/>
      <c r="E74" s="13"/>
      <c r="F74" s="13"/>
      <c r="G74" s="33"/>
      <c r="H74" s="24"/>
      <c r="I74" s="10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x14ac:dyDescent="0.2">
      <c r="A75" s="23" t="s">
        <v>54</v>
      </c>
      <c r="B75" s="23" t="s">
        <v>2</v>
      </c>
      <c r="C75" s="20">
        <v>8560</v>
      </c>
      <c r="D75" s="13"/>
      <c r="E75" s="13"/>
      <c r="F75" s="13"/>
      <c r="G75" s="33"/>
      <c r="H75" s="31"/>
      <c r="I75" s="10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x14ac:dyDescent="0.2">
      <c r="A76" s="18" t="s">
        <v>55</v>
      </c>
      <c r="B76" s="18" t="s">
        <v>2</v>
      </c>
      <c r="C76" s="20">
        <v>12840</v>
      </c>
      <c r="D76" s="13"/>
      <c r="E76" s="13"/>
      <c r="F76" s="13"/>
      <c r="G76" s="33"/>
      <c r="H76" s="31"/>
      <c r="I76" s="10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x14ac:dyDescent="0.2">
      <c r="A77" s="18" t="s">
        <v>139</v>
      </c>
      <c r="B77" s="18" t="s">
        <v>2</v>
      </c>
      <c r="C77" s="20">
        <v>32100</v>
      </c>
      <c r="D77" s="13"/>
      <c r="E77" s="13"/>
      <c r="F77" s="13"/>
      <c r="G77" s="33"/>
      <c r="H77" s="31"/>
      <c r="I77" s="10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">
      <c r="A78" s="23" t="s">
        <v>56</v>
      </c>
      <c r="B78" s="23" t="s">
        <v>2</v>
      </c>
      <c r="C78" s="20">
        <v>32100</v>
      </c>
      <c r="D78" s="13"/>
      <c r="E78" s="13"/>
      <c r="F78" s="13"/>
      <c r="G78" s="33"/>
      <c r="H78" s="31"/>
      <c r="I78" s="10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x14ac:dyDescent="0.2">
      <c r="A79" s="34" t="s">
        <v>183</v>
      </c>
      <c r="B79" s="22"/>
      <c r="C79" s="26">
        <v>32000</v>
      </c>
      <c r="D79" s="13"/>
      <c r="E79" s="13"/>
      <c r="F79" s="13"/>
      <c r="G79" s="33"/>
      <c r="H79" s="24"/>
      <c r="I79" s="10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x14ac:dyDescent="0.2">
      <c r="A80" s="23" t="s">
        <v>57</v>
      </c>
      <c r="B80" s="23" t="s">
        <v>2</v>
      </c>
      <c r="C80" s="20">
        <v>16050</v>
      </c>
      <c r="D80" s="13"/>
      <c r="E80" s="13"/>
      <c r="F80" s="13"/>
      <c r="G80" s="33"/>
      <c r="H80" s="31"/>
      <c r="I80" s="10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x14ac:dyDescent="0.2">
      <c r="A81" s="23" t="s">
        <v>58</v>
      </c>
      <c r="B81" s="23" t="s">
        <v>2</v>
      </c>
      <c r="C81" s="20">
        <v>40881</v>
      </c>
      <c r="D81" s="13"/>
      <c r="E81" s="13"/>
      <c r="F81" s="13"/>
      <c r="G81" s="33"/>
      <c r="H81" s="31"/>
      <c r="I81" s="10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x14ac:dyDescent="0.2">
      <c r="A82" s="22" t="s">
        <v>190</v>
      </c>
      <c r="B82" s="18" t="s">
        <v>2</v>
      </c>
      <c r="C82" s="26">
        <v>35000</v>
      </c>
      <c r="D82" s="13"/>
      <c r="E82" s="13"/>
      <c r="F82" s="13"/>
      <c r="G82" s="25"/>
      <c r="H82" s="24" t="s">
        <v>276</v>
      </c>
      <c r="I82" s="10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x14ac:dyDescent="0.2">
      <c r="A83" s="21" t="s">
        <v>149</v>
      </c>
      <c r="B83" s="18" t="s">
        <v>2</v>
      </c>
      <c r="C83" s="20">
        <v>8560</v>
      </c>
      <c r="D83" s="13"/>
      <c r="E83" s="13"/>
      <c r="F83" s="13"/>
      <c r="G83" s="25"/>
      <c r="H83" s="31"/>
      <c r="I83" s="10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x14ac:dyDescent="0.2">
      <c r="A84" s="18" t="s">
        <v>59</v>
      </c>
      <c r="B84" s="18" t="s">
        <v>2</v>
      </c>
      <c r="C84" s="20">
        <v>8560</v>
      </c>
      <c r="D84" s="13"/>
      <c r="E84" s="13"/>
      <c r="F84" s="13"/>
      <c r="G84" s="25"/>
      <c r="H84" s="31"/>
      <c r="I84" s="10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x14ac:dyDescent="0.2">
      <c r="A85" s="21" t="s">
        <v>170</v>
      </c>
      <c r="B85" s="18" t="s">
        <v>2</v>
      </c>
      <c r="C85" s="20">
        <f>C89*10</f>
        <v>3200000</v>
      </c>
      <c r="D85" s="13"/>
      <c r="E85" s="13"/>
      <c r="F85" s="13"/>
      <c r="G85" s="25"/>
      <c r="H85" s="31"/>
      <c r="I85" s="10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x14ac:dyDescent="0.2">
      <c r="A86" s="21" t="s">
        <v>173</v>
      </c>
      <c r="B86" s="18" t="s">
        <v>2</v>
      </c>
      <c r="C86" s="20">
        <f>C89*3</f>
        <v>960000</v>
      </c>
      <c r="D86" s="13"/>
      <c r="E86" s="13"/>
      <c r="F86" s="13"/>
      <c r="G86" s="25"/>
      <c r="H86" s="31"/>
      <c r="I86" s="10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x14ac:dyDescent="0.2">
      <c r="A87" s="21" t="s">
        <v>172</v>
      </c>
      <c r="B87" s="18" t="s">
        <v>2</v>
      </c>
      <c r="C87" s="20">
        <f>C89*4.5</f>
        <v>1440000</v>
      </c>
      <c r="D87" s="13"/>
      <c r="E87" s="13"/>
      <c r="F87" s="13"/>
      <c r="G87" s="25"/>
      <c r="H87" s="31"/>
      <c r="I87" s="10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x14ac:dyDescent="0.2">
      <c r="A88" s="21" t="s">
        <v>162</v>
      </c>
      <c r="B88" s="18" t="s">
        <v>2</v>
      </c>
      <c r="C88" s="20">
        <f>C89*6</f>
        <v>1920000</v>
      </c>
      <c r="D88" s="13"/>
      <c r="E88" s="13"/>
      <c r="F88" s="13"/>
      <c r="G88" s="25"/>
      <c r="H88" s="31"/>
      <c r="I88" s="10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x14ac:dyDescent="0.2">
      <c r="A89" s="21" t="s">
        <v>155</v>
      </c>
      <c r="B89" s="18" t="s">
        <v>2</v>
      </c>
      <c r="C89" s="20">
        <v>320000</v>
      </c>
      <c r="D89" s="13"/>
      <c r="E89" s="13"/>
      <c r="F89" s="13"/>
      <c r="G89" s="25"/>
      <c r="H89" s="31"/>
      <c r="I89" s="10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x14ac:dyDescent="0.2">
      <c r="A90" s="23" t="s">
        <v>61</v>
      </c>
      <c r="B90" s="23" t="s">
        <v>2</v>
      </c>
      <c r="C90" s="20">
        <v>19260</v>
      </c>
      <c r="D90" s="13"/>
      <c r="E90" s="13"/>
      <c r="F90" s="13"/>
      <c r="G90" s="25"/>
      <c r="H90" s="31"/>
      <c r="I90" s="10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x14ac:dyDescent="0.2">
      <c r="A91" s="23" t="s">
        <v>62</v>
      </c>
      <c r="B91" s="23" t="s">
        <v>2</v>
      </c>
      <c r="C91" s="20">
        <v>12840</v>
      </c>
      <c r="D91" s="13"/>
      <c r="E91" s="13"/>
      <c r="F91" s="13"/>
      <c r="G91" s="25"/>
      <c r="H91" s="31"/>
      <c r="I91" s="10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x14ac:dyDescent="0.2">
      <c r="A92" s="23" t="s">
        <v>63</v>
      </c>
      <c r="B92" s="23" t="s">
        <v>2</v>
      </c>
      <c r="C92" s="20">
        <v>9630</v>
      </c>
      <c r="D92" s="13"/>
      <c r="E92" s="13"/>
      <c r="F92" s="13"/>
      <c r="G92" s="25"/>
      <c r="H92" s="31"/>
      <c r="I92" s="10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x14ac:dyDescent="0.2">
      <c r="A93" s="23" t="s">
        <v>64</v>
      </c>
      <c r="B93" s="23" t="s">
        <v>2</v>
      </c>
      <c r="C93" s="20">
        <v>12840</v>
      </c>
      <c r="D93" s="13"/>
      <c r="E93" s="13"/>
      <c r="F93" s="13"/>
      <c r="G93" s="25"/>
      <c r="H93" s="31"/>
      <c r="I93" s="10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x14ac:dyDescent="0.2">
      <c r="A94" s="23" t="s">
        <v>126</v>
      </c>
      <c r="B94" s="23" t="s">
        <v>2</v>
      </c>
      <c r="C94" s="20">
        <v>642000</v>
      </c>
      <c r="D94" s="13"/>
      <c r="E94" s="13"/>
      <c r="F94" s="13"/>
      <c r="G94" s="25"/>
      <c r="H94" s="31"/>
      <c r="I94" s="10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x14ac:dyDescent="0.2">
      <c r="A95" s="23" t="s">
        <v>125</v>
      </c>
      <c r="B95" s="23" t="s">
        <v>2</v>
      </c>
      <c r="C95" s="20">
        <v>1070000</v>
      </c>
      <c r="D95" s="13"/>
      <c r="E95" s="13"/>
      <c r="F95" s="13"/>
      <c r="G95" s="25"/>
      <c r="H95" s="31"/>
      <c r="I95" s="10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x14ac:dyDescent="0.2">
      <c r="A96" s="18" t="s">
        <v>181</v>
      </c>
      <c r="B96" s="18" t="s">
        <v>2</v>
      </c>
      <c r="C96" s="26">
        <v>400</v>
      </c>
      <c r="D96" s="13"/>
      <c r="E96" s="13"/>
      <c r="F96" s="13"/>
      <c r="G96" s="25"/>
      <c r="H96" s="24"/>
      <c r="I96" s="10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x14ac:dyDescent="0.2">
      <c r="A97" s="23" t="s">
        <v>127</v>
      </c>
      <c r="B97" s="23" t="s">
        <v>1</v>
      </c>
      <c r="C97" s="20">
        <v>4333</v>
      </c>
      <c r="D97" s="13"/>
      <c r="E97" s="13"/>
      <c r="F97" s="13"/>
      <c r="G97" s="25"/>
      <c r="H97" s="31"/>
      <c r="I97" s="10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x14ac:dyDescent="0.2">
      <c r="A98" s="23" t="s">
        <v>128</v>
      </c>
      <c r="B98" s="23" t="s">
        <v>1</v>
      </c>
      <c r="C98" s="20">
        <v>6500</v>
      </c>
      <c r="D98" s="13"/>
      <c r="E98" s="13"/>
      <c r="F98" s="13"/>
      <c r="G98" s="25"/>
      <c r="H98" s="31"/>
      <c r="I98" s="10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x14ac:dyDescent="0.2">
      <c r="A99" s="23" t="s">
        <v>129</v>
      </c>
      <c r="B99" s="23" t="s">
        <v>1</v>
      </c>
      <c r="C99" s="20">
        <v>2167</v>
      </c>
      <c r="D99" s="13"/>
      <c r="E99" s="13"/>
      <c r="F99" s="13"/>
      <c r="G99" s="25"/>
      <c r="H99" s="31"/>
      <c r="I99" s="10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x14ac:dyDescent="0.2">
      <c r="A100" s="23" t="s">
        <v>159</v>
      </c>
      <c r="B100" s="23" t="s">
        <v>1</v>
      </c>
      <c r="C100" s="20">
        <v>6500</v>
      </c>
      <c r="D100" s="13"/>
      <c r="E100" s="13"/>
      <c r="F100" s="13"/>
      <c r="G100" s="25"/>
      <c r="H100" s="31"/>
      <c r="I100" s="10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x14ac:dyDescent="0.2">
      <c r="A101" s="23" t="s">
        <v>275</v>
      </c>
      <c r="B101" s="23" t="s">
        <v>1</v>
      </c>
      <c r="C101" s="20">
        <v>2167</v>
      </c>
      <c r="D101" s="13"/>
      <c r="E101" s="13"/>
      <c r="F101" s="13"/>
      <c r="G101" s="25"/>
      <c r="H101" s="31"/>
      <c r="I101" s="10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x14ac:dyDescent="0.2">
      <c r="A102" s="23" t="s">
        <v>274</v>
      </c>
      <c r="B102" s="23" t="s">
        <v>1</v>
      </c>
      <c r="C102" s="20">
        <v>2167</v>
      </c>
      <c r="D102" s="13"/>
      <c r="E102" s="13"/>
      <c r="F102" s="13"/>
      <c r="G102" s="25"/>
      <c r="H102" s="31"/>
      <c r="I102" s="10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x14ac:dyDescent="0.2">
      <c r="A103" s="23" t="s">
        <v>161</v>
      </c>
      <c r="B103" s="23" t="s">
        <v>1</v>
      </c>
      <c r="C103" s="20">
        <v>2167</v>
      </c>
      <c r="D103" s="13"/>
      <c r="E103" s="13"/>
      <c r="F103" s="13"/>
      <c r="G103" s="25"/>
      <c r="H103" s="31"/>
      <c r="I103" s="10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x14ac:dyDescent="0.2">
      <c r="A104" s="23" t="s">
        <v>273</v>
      </c>
      <c r="B104" s="23" t="s">
        <v>1</v>
      </c>
      <c r="C104" s="20">
        <v>2167</v>
      </c>
      <c r="D104" s="13"/>
      <c r="E104" s="13"/>
      <c r="F104" s="13"/>
      <c r="G104" s="25"/>
      <c r="H104" s="31"/>
      <c r="I104" s="10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x14ac:dyDescent="0.2">
      <c r="A105" s="23" t="s">
        <v>131</v>
      </c>
      <c r="B105" s="23" t="s">
        <v>1</v>
      </c>
      <c r="C105" s="20">
        <v>2167</v>
      </c>
      <c r="D105" s="13"/>
      <c r="E105" s="13"/>
      <c r="F105" s="13"/>
      <c r="G105" s="25"/>
      <c r="H105" s="31"/>
      <c r="I105" s="10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x14ac:dyDescent="0.2">
      <c r="A106" s="23" t="s">
        <v>132</v>
      </c>
      <c r="B106" s="23" t="s">
        <v>1</v>
      </c>
      <c r="C106" s="20">
        <v>2889</v>
      </c>
      <c r="D106" s="13"/>
      <c r="E106" s="13"/>
      <c r="F106" s="13"/>
      <c r="G106" s="25"/>
      <c r="H106" s="31"/>
      <c r="I106" s="10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x14ac:dyDescent="0.2">
      <c r="A107" s="23" t="s">
        <v>171</v>
      </c>
      <c r="B107" s="23" t="s">
        <v>1</v>
      </c>
      <c r="C107" s="20">
        <v>2889</v>
      </c>
      <c r="D107" s="13"/>
      <c r="E107" s="13"/>
      <c r="F107" s="13"/>
      <c r="G107" s="25"/>
      <c r="H107" s="31"/>
      <c r="I107" s="10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x14ac:dyDescent="0.2">
      <c r="A108" s="23" t="s">
        <v>157</v>
      </c>
      <c r="B108" s="23" t="s">
        <v>1</v>
      </c>
      <c r="C108" s="20">
        <v>2167</v>
      </c>
      <c r="D108" s="13"/>
      <c r="E108" s="13"/>
      <c r="F108" s="13"/>
      <c r="G108" s="25"/>
      <c r="H108" s="31"/>
      <c r="I108" s="10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x14ac:dyDescent="0.2">
      <c r="A109" s="23" t="s">
        <v>133</v>
      </c>
      <c r="B109" s="23" t="s">
        <v>1</v>
      </c>
      <c r="C109" s="20">
        <v>6500</v>
      </c>
      <c r="D109" s="13"/>
      <c r="E109" s="13"/>
      <c r="F109" s="13"/>
      <c r="G109" s="25"/>
      <c r="H109" s="31"/>
      <c r="I109" s="10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x14ac:dyDescent="0.2">
      <c r="A110" s="32" t="s">
        <v>154</v>
      </c>
      <c r="B110" s="18" t="s">
        <v>2</v>
      </c>
      <c r="C110" s="20">
        <v>110000</v>
      </c>
      <c r="D110" s="13"/>
      <c r="E110" s="13"/>
      <c r="F110" s="13"/>
      <c r="G110" s="25"/>
      <c r="H110" s="31"/>
      <c r="I110" s="10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x14ac:dyDescent="0.2">
      <c r="A111" s="32" t="s">
        <v>123</v>
      </c>
      <c r="B111" s="18" t="s">
        <v>2</v>
      </c>
      <c r="C111" s="20">
        <v>90000</v>
      </c>
      <c r="D111" s="13"/>
      <c r="E111" s="13"/>
      <c r="F111" s="13"/>
      <c r="G111" s="25"/>
      <c r="H111" s="31"/>
      <c r="I111" s="10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x14ac:dyDescent="0.2">
      <c r="A112" s="32" t="s">
        <v>124</v>
      </c>
      <c r="B112" s="18" t="s">
        <v>2</v>
      </c>
      <c r="C112" s="20">
        <v>160500</v>
      </c>
      <c r="D112" s="13"/>
      <c r="E112" s="13"/>
      <c r="F112" s="13"/>
      <c r="G112" s="25"/>
      <c r="H112" s="31"/>
      <c r="I112" s="10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x14ac:dyDescent="0.2">
      <c r="A113" s="32" t="s">
        <v>163</v>
      </c>
      <c r="B113" s="18" t="s">
        <v>2</v>
      </c>
      <c r="C113" s="20">
        <f>C111+C112</f>
        <v>250500</v>
      </c>
      <c r="D113" s="13"/>
      <c r="E113" s="13"/>
      <c r="F113" s="13"/>
      <c r="G113" s="25"/>
      <c r="H113" s="31"/>
      <c r="I113" s="10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5" x14ac:dyDescent="0.2">
      <c r="A114" s="30" t="s">
        <v>65</v>
      </c>
      <c r="B114" s="15" t="s">
        <v>2</v>
      </c>
      <c r="C114" s="14">
        <f t="shared" ref="C114:C122" si="2">D114*$B$1</f>
        <v>383500</v>
      </c>
      <c r="D114" s="13">
        <v>124.02975420439844</v>
      </c>
      <c r="E114" s="13"/>
      <c r="F114" s="29"/>
      <c r="G114" s="12" t="s">
        <v>272</v>
      </c>
      <c r="H114" s="11" t="s">
        <v>271</v>
      </c>
      <c r="I114" s="10" t="s">
        <v>230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5" x14ac:dyDescent="0.2">
      <c r="A115" s="30" t="s">
        <v>66</v>
      </c>
      <c r="B115" s="15" t="s">
        <v>2</v>
      </c>
      <c r="C115" s="14">
        <f t="shared" si="2"/>
        <v>193474.98</v>
      </c>
      <c r="D115" s="13">
        <f>E115*$F$1</f>
        <v>62.572761966364816</v>
      </c>
      <c r="E115" s="13">
        <f>F115*$C$2</f>
        <v>62.572761966364816</v>
      </c>
      <c r="F115" s="29">
        <v>54</v>
      </c>
      <c r="G115" s="12" t="s">
        <v>270</v>
      </c>
      <c r="H115" s="11" t="s">
        <v>269</v>
      </c>
      <c r="I115" s="10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5" x14ac:dyDescent="0.2">
      <c r="A116" s="30" t="s">
        <v>67</v>
      </c>
      <c r="B116" s="15" t="s">
        <v>2</v>
      </c>
      <c r="C116" s="14">
        <f t="shared" si="2"/>
        <v>6055.0502999999999</v>
      </c>
      <c r="D116" s="13">
        <f>E116*$F$1</f>
        <v>1.9582956985769728</v>
      </c>
      <c r="E116" s="13">
        <f>F116*$C$2</f>
        <v>1.9582956985769728</v>
      </c>
      <c r="F116" s="29">
        <v>1.69</v>
      </c>
      <c r="G116" s="12" t="s">
        <v>268</v>
      </c>
      <c r="H116" s="11" t="s">
        <v>267</v>
      </c>
      <c r="I116" s="10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x14ac:dyDescent="0.2">
      <c r="A117" s="15" t="s">
        <v>186</v>
      </c>
      <c r="B117" s="15" t="s">
        <v>2</v>
      </c>
      <c r="C117" s="14">
        <f t="shared" si="2"/>
        <v>393800</v>
      </c>
      <c r="D117" s="13">
        <v>127.36093143596378</v>
      </c>
      <c r="E117" s="13"/>
      <c r="F117" s="13"/>
      <c r="G117" s="25"/>
      <c r="H117" s="24" t="s">
        <v>266</v>
      </c>
      <c r="I117" s="10" t="s">
        <v>230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5" x14ac:dyDescent="0.2">
      <c r="A118" s="15" t="s">
        <v>68</v>
      </c>
      <c r="B118" s="15" t="s">
        <v>2</v>
      </c>
      <c r="C118" s="14">
        <f t="shared" si="2"/>
        <v>18000</v>
      </c>
      <c r="D118" s="13">
        <v>5.8214747736093146</v>
      </c>
      <c r="E118" s="13"/>
      <c r="F118" s="13"/>
      <c r="G118" s="12" t="s">
        <v>265</v>
      </c>
      <c r="H118" s="11" t="s">
        <v>264</v>
      </c>
      <c r="I118" s="10" t="s">
        <v>230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x14ac:dyDescent="0.2">
      <c r="A119" s="28" t="s">
        <v>180</v>
      </c>
      <c r="B119" s="15" t="s">
        <v>2</v>
      </c>
      <c r="C119" s="14">
        <f t="shared" si="2"/>
        <v>28000</v>
      </c>
      <c r="D119" s="13">
        <v>9.0556274256144889</v>
      </c>
      <c r="E119" s="13"/>
      <c r="F119" s="13"/>
      <c r="G119" s="25"/>
      <c r="H119" s="24" t="s">
        <v>263</v>
      </c>
      <c r="I119" s="10" t="s">
        <v>230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15" x14ac:dyDescent="0.2">
      <c r="A120" s="15" t="s">
        <v>69</v>
      </c>
      <c r="B120" s="15" t="s">
        <v>2</v>
      </c>
      <c r="C120" s="14">
        <f t="shared" si="2"/>
        <v>4400</v>
      </c>
      <c r="D120" s="13">
        <v>1.4230271668822769</v>
      </c>
      <c r="E120" s="13"/>
      <c r="F120" s="13"/>
      <c r="G120" s="12" t="s">
        <v>262</v>
      </c>
      <c r="H120" s="11" t="str">
        <f>HYPERLINK("http://www.homecenter.com.co/homecenter-co/product/144976/Toma-coaxial-blanco-boreale/144976","http://www.homecenter.com.co/homecenter-co/product/144976/Toma-coaxial-blanco-boreale/144976")</f>
        <v>http://www.homecenter.com.co/homecenter-co/product/144976/Toma-coaxial-blanco-boreale/144976</v>
      </c>
      <c r="I120" s="10" t="s">
        <v>230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5" x14ac:dyDescent="0.2">
      <c r="A121" s="15" t="s">
        <v>70</v>
      </c>
      <c r="B121" s="15" t="s">
        <v>2</v>
      </c>
      <c r="C121" s="14">
        <f t="shared" si="2"/>
        <v>9200</v>
      </c>
      <c r="D121" s="13">
        <v>2.9754204398447608</v>
      </c>
      <c r="E121" s="13"/>
      <c r="F121" s="13"/>
      <c r="G121" s="12" t="s">
        <v>261</v>
      </c>
      <c r="H121" s="11" t="s">
        <v>260</v>
      </c>
      <c r="I121" s="10" t="s">
        <v>230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5" x14ac:dyDescent="0.2">
      <c r="A122" s="15" t="s">
        <v>71</v>
      </c>
      <c r="B122" s="15" t="s">
        <v>2</v>
      </c>
      <c r="C122" s="14">
        <f t="shared" si="2"/>
        <v>15000</v>
      </c>
      <c r="D122" s="13">
        <v>4.8512289780077618</v>
      </c>
      <c r="E122" s="13"/>
      <c r="F122" s="13"/>
      <c r="G122" s="12" t="s">
        <v>259</v>
      </c>
      <c r="H122" s="11" t="s">
        <v>258</v>
      </c>
      <c r="I122" s="10" t="s">
        <v>230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15" x14ac:dyDescent="0.2">
      <c r="A123" s="18" t="s">
        <v>37</v>
      </c>
      <c r="B123" s="18" t="s">
        <v>38</v>
      </c>
      <c r="C123" s="20">
        <v>56900</v>
      </c>
      <c r="D123" s="13"/>
      <c r="E123" s="13"/>
      <c r="F123" s="13"/>
      <c r="G123" s="12" t="s">
        <v>257</v>
      </c>
      <c r="H123" s="11" t="str">
        <f>HYPERLINK("http://www.homecenter.com.co/homecenter-co/product/22764/Soldadoura-PVC-1-4Gl-946ml/22764","http://www.homecenter.com.co/homecenter-co/product/22764/Soldadoura-PVC-1-4Gl-946ml/22764")</f>
        <v>http://www.homecenter.com.co/homecenter-co/product/22764/Soldadoura-PVC-1-4Gl-946ml/22764</v>
      </c>
      <c r="I123" s="10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15" x14ac:dyDescent="0.2">
      <c r="A124" s="15" t="s">
        <v>72</v>
      </c>
      <c r="B124" s="15" t="s">
        <v>2</v>
      </c>
      <c r="C124" s="14">
        <f>D124*$B$1</f>
        <v>229984.4253</v>
      </c>
      <c r="D124" s="13">
        <f>E124*$F$1</f>
        <v>74.380473900388097</v>
      </c>
      <c r="E124" s="13">
        <f>F124*$C$2</f>
        <v>74.380473900388097</v>
      </c>
      <c r="F124" s="13">
        <v>64.19</v>
      </c>
      <c r="G124" s="12" t="s">
        <v>256</v>
      </c>
      <c r="H124" s="11" t="s">
        <v>255</v>
      </c>
      <c r="I124" s="10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x14ac:dyDescent="0.2">
      <c r="A125" s="18" t="s">
        <v>73</v>
      </c>
      <c r="B125" s="18" t="s">
        <v>2</v>
      </c>
      <c r="C125" s="20">
        <v>11996</v>
      </c>
      <c r="D125" s="13"/>
      <c r="E125" s="13"/>
      <c r="F125" s="13"/>
      <c r="G125" s="25"/>
      <c r="H125" s="27" t="s">
        <v>254</v>
      </c>
      <c r="I125" s="10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5" x14ac:dyDescent="0.2">
      <c r="A126" s="18" t="s">
        <v>153</v>
      </c>
      <c r="B126" s="18" t="s">
        <v>2</v>
      </c>
      <c r="C126" s="20">
        <v>54900</v>
      </c>
      <c r="D126" s="13"/>
      <c r="E126" s="13"/>
      <c r="F126" s="13"/>
      <c r="G126" s="12" t="s">
        <v>253</v>
      </c>
      <c r="H126" s="11" t="str">
        <f>HYPERLINK("http://construcali.com/analisis/index.php/articulos/insumos/articulos/72","http://construcali.com/analisis/index.php/articulos/insumos/articulos/72")</f>
        <v>http://construcali.com/analisis/index.php/articulos/insumos/articulos/72</v>
      </c>
      <c r="I126" s="10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15" x14ac:dyDescent="0.2">
      <c r="A127" s="18" t="s">
        <v>74</v>
      </c>
      <c r="B127" s="18" t="s">
        <v>75</v>
      </c>
      <c r="C127" s="20">
        <v>4200</v>
      </c>
      <c r="D127" s="13"/>
      <c r="E127" s="13"/>
      <c r="F127" s="13"/>
      <c r="G127" s="12" t="s">
        <v>252</v>
      </c>
      <c r="H127" s="11" t="s">
        <v>251</v>
      </c>
      <c r="I127" s="10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x14ac:dyDescent="0.2">
      <c r="A128" s="22" t="s">
        <v>191</v>
      </c>
      <c r="B128" s="18" t="s">
        <v>2</v>
      </c>
      <c r="C128" s="26">
        <v>760</v>
      </c>
      <c r="D128" s="13"/>
      <c r="E128" s="13"/>
      <c r="F128" s="13"/>
      <c r="G128" s="25"/>
      <c r="H128" s="24" t="s">
        <v>250</v>
      </c>
      <c r="I128" s="10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15" x14ac:dyDescent="0.2">
      <c r="A129" s="18" t="s">
        <v>76</v>
      </c>
      <c r="B129" s="18" t="s">
        <v>2</v>
      </c>
      <c r="C129" s="14">
        <f>D129*$B$1</f>
        <v>522095.81640000001</v>
      </c>
      <c r="D129" s="13">
        <f>E129*$F$1</f>
        <v>168.85375692108667</v>
      </c>
      <c r="E129" s="13">
        <f>F129*$C$2</f>
        <v>168.85375692108667</v>
      </c>
      <c r="F129" s="13">
        <f>76.36+69.36</f>
        <v>145.72</v>
      </c>
      <c r="G129" s="12" t="s">
        <v>249</v>
      </c>
      <c r="H129" s="11" t="s">
        <v>248</v>
      </c>
      <c r="I129" s="16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1:24" ht="15" x14ac:dyDescent="0.2">
      <c r="A130" s="18" t="s">
        <v>221</v>
      </c>
      <c r="B130" s="18" t="s">
        <v>1</v>
      </c>
      <c r="C130" s="20">
        <v>3112</v>
      </c>
      <c r="D130" s="13"/>
      <c r="E130" s="13"/>
      <c r="F130" s="13"/>
      <c r="G130" s="12" t="s">
        <v>247</v>
      </c>
      <c r="H130" s="11" t="s">
        <v>246</v>
      </c>
      <c r="I130" s="16" t="s">
        <v>233</v>
      </c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1:24" ht="15" x14ac:dyDescent="0.2">
      <c r="A131" s="18" t="s">
        <v>77</v>
      </c>
      <c r="B131" s="18" t="s">
        <v>1</v>
      </c>
      <c r="C131" s="20">
        <v>9946</v>
      </c>
      <c r="D131" s="13"/>
      <c r="E131" s="13"/>
      <c r="F131" s="13"/>
      <c r="G131" s="12" t="s">
        <v>247</v>
      </c>
      <c r="H131" s="11" t="s">
        <v>246</v>
      </c>
      <c r="I131" s="16" t="s">
        <v>233</v>
      </c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1:24" ht="15" x14ac:dyDescent="0.2">
      <c r="A132" s="23" t="s">
        <v>78</v>
      </c>
      <c r="B132" s="23" t="s">
        <v>1</v>
      </c>
      <c r="C132" s="20">
        <v>14675</v>
      </c>
      <c r="D132" s="13"/>
      <c r="E132" s="13"/>
      <c r="F132" s="13"/>
      <c r="G132" s="12" t="s">
        <v>247</v>
      </c>
      <c r="H132" s="11" t="s">
        <v>246</v>
      </c>
      <c r="I132" s="16" t="s">
        <v>233</v>
      </c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1:24" ht="15" x14ac:dyDescent="0.2">
      <c r="A133" s="18" t="s">
        <v>79</v>
      </c>
      <c r="B133" s="18" t="s">
        <v>1</v>
      </c>
      <c r="C133" s="20">
        <v>4659</v>
      </c>
      <c r="D133" s="13"/>
      <c r="E133" s="13"/>
      <c r="F133" s="13"/>
      <c r="G133" s="12" t="s">
        <v>247</v>
      </c>
      <c r="H133" s="11" t="s">
        <v>246</v>
      </c>
      <c r="I133" s="16" t="s">
        <v>233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ht="15" x14ac:dyDescent="0.2">
      <c r="A134" s="18" t="s">
        <v>80</v>
      </c>
      <c r="B134" s="18" t="s">
        <v>1</v>
      </c>
      <c r="C134" s="20">
        <v>30146</v>
      </c>
      <c r="D134" s="13"/>
      <c r="E134" s="13"/>
      <c r="F134" s="13"/>
      <c r="G134" s="12" t="s">
        <v>247</v>
      </c>
      <c r="H134" s="11" t="s">
        <v>246</v>
      </c>
      <c r="I134" s="16" t="s">
        <v>233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1:24" ht="15" x14ac:dyDescent="0.2">
      <c r="A135" s="18" t="s">
        <v>81</v>
      </c>
      <c r="B135" s="18" t="s">
        <v>1</v>
      </c>
      <c r="C135" s="20">
        <v>20711</v>
      </c>
      <c r="D135" s="13"/>
      <c r="E135" s="13"/>
      <c r="F135" s="13"/>
      <c r="G135" s="12" t="s">
        <v>247</v>
      </c>
      <c r="H135" s="11" t="s">
        <v>246</v>
      </c>
      <c r="I135" s="16" t="s">
        <v>233</v>
      </c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:24" ht="15" x14ac:dyDescent="0.2">
      <c r="A136" s="23" t="s">
        <v>82</v>
      </c>
      <c r="B136" s="23" t="s">
        <v>1</v>
      </c>
      <c r="C136" s="20">
        <v>25644</v>
      </c>
      <c r="D136" s="13"/>
      <c r="E136" s="13"/>
      <c r="F136" s="13"/>
      <c r="G136" s="12" t="s">
        <v>247</v>
      </c>
      <c r="H136" s="11" t="s">
        <v>246</v>
      </c>
      <c r="I136" s="16" t="s">
        <v>233</v>
      </c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:24" ht="15" x14ac:dyDescent="0.2">
      <c r="A137" s="23" t="s">
        <v>160</v>
      </c>
      <c r="B137" s="23" t="s">
        <v>1</v>
      </c>
      <c r="C137" s="20">
        <v>10065</v>
      </c>
      <c r="D137" s="13"/>
      <c r="E137" s="13"/>
      <c r="F137" s="13"/>
      <c r="G137" s="12" t="s">
        <v>244</v>
      </c>
      <c r="H137" s="11" t="s">
        <v>243</v>
      </c>
      <c r="I137" s="16" t="s">
        <v>233</v>
      </c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ht="15" x14ac:dyDescent="0.2">
      <c r="A138" s="23" t="s">
        <v>130</v>
      </c>
      <c r="B138" s="23" t="s">
        <v>1</v>
      </c>
      <c r="C138" s="20">
        <v>16940</v>
      </c>
      <c r="D138" s="13"/>
      <c r="E138" s="13"/>
      <c r="F138" s="13"/>
      <c r="G138" s="12" t="s">
        <v>244</v>
      </c>
      <c r="H138" s="11" t="s">
        <v>243</v>
      </c>
      <c r="I138" s="16" t="s">
        <v>233</v>
      </c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1:24" ht="15" x14ac:dyDescent="0.2">
      <c r="A139" s="22" t="s">
        <v>245</v>
      </c>
      <c r="B139" s="22" t="s">
        <v>1</v>
      </c>
      <c r="C139" s="20">
        <v>4235</v>
      </c>
      <c r="D139" s="13"/>
      <c r="E139" s="13"/>
      <c r="F139" s="13"/>
      <c r="G139" s="12" t="s">
        <v>244</v>
      </c>
      <c r="H139" s="11" t="s">
        <v>243</v>
      </c>
      <c r="I139" s="16" t="s">
        <v>233</v>
      </c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1:24" ht="15" x14ac:dyDescent="0.2">
      <c r="A140" s="21" t="s">
        <v>150</v>
      </c>
      <c r="B140" s="18" t="s">
        <v>1</v>
      </c>
      <c r="C140" s="20">
        <v>880</v>
      </c>
      <c r="D140" s="13"/>
      <c r="E140" s="13"/>
      <c r="F140" s="13"/>
      <c r="G140" s="12" t="s">
        <v>242</v>
      </c>
      <c r="H140" s="11" t="s">
        <v>241</v>
      </c>
      <c r="I140" s="16" t="s">
        <v>233</v>
      </c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1:24" ht="15" x14ac:dyDescent="0.2">
      <c r="A141" s="21" t="s">
        <v>152</v>
      </c>
      <c r="B141" s="18" t="s">
        <v>1</v>
      </c>
      <c r="C141" s="20">
        <v>3153.3</v>
      </c>
      <c r="D141" s="13"/>
      <c r="E141" s="13"/>
      <c r="F141" s="13"/>
      <c r="G141" s="12" t="s">
        <v>240</v>
      </c>
      <c r="H141" s="11" t="s">
        <v>239</v>
      </c>
      <c r="I141" s="16" t="s">
        <v>233</v>
      </c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1:24" ht="15" x14ac:dyDescent="0.2">
      <c r="A142" s="18" t="s">
        <v>83</v>
      </c>
      <c r="B142" s="18" t="s">
        <v>1</v>
      </c>
      <c r="C142" s="20">
        <v>10820</v>
      </c>
      <c r="D142" s="13"/>
      <c r="E142" s="13"/>
      <c r="F142" s="13"/>
      <c r="G142" s="12" t="s">
        <v>238</v>
      </c>
      <c r="H142" s="11" t="s">
        <v>237</v>
      </c>
      <c r="I142" s="16" t="s">
        <v>233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1:24" ht="15" x14ac:dyDescent="0.2">
      <c r="A143" s="21" t="s">
        <v>151</v>
      </c>
      <c r="B143" s="18" t="s">
        <v>1</v>
      </c>
      <c r="C143" s="20">
        <v>1260</v>
      </c>
      <c r="D143" s="13"/>
      <c r="E143" s="13"/>
      <c r="F143" s="13"/>
      <c r="G143" s="12" t="s">
        <v>236</v>
      </c>
      <c r="H143" s="11" t="str">
        <f>HYPERLINK("http://www.interelectricas.com.co/subcatego.php?idcategoria=9&amp;idsubcategoria=77&amp;subcategoria=Tuberia%20PVC%20Conduit","http://www.interelectricas.com.co/subcatego.php?idcategoria=9&amp;idsubcategoria=77&amp;subcategoria=Tuberia%20PVC%20Conduit")</f>
        <v>http://www.interelectricas.com.co/subcatego.php?idcategoria=9&amp;idsubcategoria=77&amp;subcategoria=Tuberia%20PVC%20Conduit</v>
      </c>
      <c r="I143" s="16" t="s">
        <v>233</v>
      </c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1:24" ht="15" x14ac:dyDescent="0.2">
      <c r="A144" s="18" t="s">
        <v>84</v>
      </c>
      <c r="B144" s="18" t="s">
        <v>1</v>
      </c>
      <c r="C144" s="17">
        <v>16830</v>
      </c>
      <c r="D144" s="13"/>
      <c r="E144" s="13"/>
      <c r="F144" s="13"/>
      <c r="G144" s="12" t="s">
        <v>235</v>
      </c>
      <c r="H144" s="11" t="s">
        <v>234</v>
      </c>
      <c r="I144" s="16" t="s">
        <v>233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15" x14ac:dyDescent="0.2">
      <c r="A145" s="15" t="s">
        <v>85</v>
      </c>
      <c r="B145" s="15" t="s">
        <v>2</v>
      </c>
      <c r="C145" s="14">
        <f>D145*$B$1</f>
        <v>2316.6666666666665</v>
      </c>
      <c r="D145" s="13">
        <v>0.74924536438119871</v>
      </c>
      <c r="E145" s="13"/>
      <c r="F145" s="13"/>
      <c r="G145" s="12" t="s">
        <v>232</v>
      </c>
      <c r="H145" s="11" t="s">
        <v>231</v>
      </c>
      <c r="I145" s="10" t="s">
        <v>230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x14ac:dyDescent="0.2">
      <c r="A146" s="7"/>
      <c r="B146" s="7"/>
      <c r="D146" s="9"/>
      <c r="E146" s="9"/>
      <c r="F146" s="9"/>
      <c r="G146" s="7"/>
      <c r="H146" s="8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x14ac:dyDescent="0.2">
      <c r="A147" s="7"/>
      <c r="B147" s="7"/>
      <c r="D147" s="9"/>
      <c r="E147" s="9"/>
      <c r="F147" s="9"/>
      <c r="G147" s="7"/>
      <c r="H147" s="8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x14ac:dyDescent="0.2">
      <c r="A148" s="7"/>
      <c r="B148" s="7"/>
      <c r="D148" s="9"/>
      <c r="E148" s="9"/>
      <c r="F148" s="9"/>
      <c r="G148" s="7"/>
      <c r="H148" s="8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x14ac:dyDescent="0.2">
      <c r="A149" s="7"/>
      <c r="B149" s="7"/>
      <c r="D149" s="9"/>
      <c r="E149" s="9"/>
      <c r="F149" s="9"/>
      <c r="G149" s="7"/>
      <c r="H149" s="8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x14ac:dyDescent="0.2">
      <c r="A150" s="7"/>
      <c r="B150" s="7"/>
      <c r="D150" s="9"/>
      <c r="E150" s="9"/>
      <c r="F150" s="9"/>
      <c r="G150" s="7"/>
      <c r="H150" s="8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x14ac:dyDescent="0.2">
      <c r="A151" s="7"/>
      <c r="B151" s="7"/>
      <c r="D151" s="9"/>
      <c r="E151" s="9"/>
      <c r="F151" s="9"/>
      <c r="G151" s="7"/>
      <c r="H151" s="8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x14ac:dyDescent="0.2">
      <c r="A152" s="7"/>
      <c r="B152" s="7"/>
      <c r="D152" s="9"/>
      <c r="E152" s="9"/>
      <c r="F152" s="9"/>
      <c r="G152" s="7"/>
      <c r="H152" s="8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x14ac:dyDescent="0.2">
      <c r="A153" s="7"/>
      <c r="B153" s="7"/>
      <c r="D153" s="9"/>
      <c r="E153" s="9"/>
      <c r="F153" s="9"/>
      <c r="G153" s="7"/>
      <c r="H153" s="8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x14ac:dyDescent="0.2">
      <c r="A154" s="7"/>
      <c r="B154" s="7"/>
      <c r="D154" s="9"/>
      <c r="E154" s="9"/>
      <c r="F154" s="9"/>
      <c r="G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x14ac:dyDescent="0.2">
      <c r="A155" s="7"/>
      <c r="B155" s="7"/>
      <c r="D155" s="9"/>
      <c r="E155" s="9"/>
      <c r="F155" s="9"/>
      <c r="G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x14ac:dyDescent="0.2">
      <c r="A156" s="7"/>
      <c r="B156" s="7"/>
      <c r="D156" s="9"/>
      <c r="E156" s="9"/>
      <c r="F156" s="9"/>
      <c r="G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x14ac:dyDescent="0.2">
      <c r="A157" s="7"/>
      <c r="B157" s="7"/>
      <c r="D157" s="9"/>
      <c r="E157" s="9"/>
      <c r="F157" s="9"/>
      <c r="G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x14ac:dyDescent="0.2">
      <c r="A158" s="7"/>
      <c r="B158" s="7"/>
      <c r="D158" s="9"/>
      <c r="E158" s="9"/>
      <c r="F158" s="9"/>
      <c r="G158" s="7"/>
      <c r="H158" s="8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x14ac:dyDescent="0.2">
      <c r="A159" s="7"/>
      <c r="B159" s="7"/>
      <c r="D159" s="9"/>
      <c r="E159" s="9"/>
      <c r="F159" s="9"/>
      <c r="G159" s="7"/>
      <c r="H159" s="8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x14ac:dyDescent="0.2">
      <c r="A160" s="7"/>
      <c r="B160" s="7"/>
      <c r="D160" s="9"/>
      <c r="E160" s="9"/>
      <c r="F160" s="9"/>
      <c r="G160" s="7"/>
      <c r="H160" s="8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x14ac:dyDescent="0.2">
      <c r="A161" s="7"/>
      <c r="B161" s="7"/>
      <c r="D161" s="9"/>
      <c r="E161" s="9"/>
      <c r="F161" s="9"/>
      <c r="G161" s="7"/>
      <c r="H161" s="8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x14ac:dyDescent="0.2">
      <c r="A162" s="7"/>
      <c r="B162" s="7"/>
      <c r="D162" s="9"/>
      <c r="E162" s="9"/>
      <c r="F162" s="9"/>
      <c r="G162" s="7"/>
      <c r="H162" s="8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x14ac:dyDescent="0.2">
      <c r="A163" s="7"/>
      <c r="B163" s="7"/>
      <c r="D163" s="9"/>
      <c r="E163" s="9"/>
      <c r="F163" s="9"/>
      <c r="G163" s="7"/>
      <c r="H163" s="8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x14ac:dyDescent="0.2">
      <c r="A164" s="7"/>
      <c r="B164" s="7"/>
      <c r="D164" s="9"/>
      <c r="E164" s="9"/>
      <c r="F164" s="9"/>
      <c r="G164" s="7"/>
      <c r="H164" s="8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x14ac:dyDescent="0.2">
      <c r="A165" s="7"/>
      <c r="B165" s="7"/>
      <c r="D165" s="9"/>
      <c r="E165" s="9"/>
      <c r="F165" s="9"/>
      <c r="G165" s="7"/>
      <c r="H165" s="8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x14ac:dyDescent="0.2">
      <c r="A166" s="7"/>
      <c r="B166" s="7"/>
      <c r="D166" s="9"/>
      <c r="E166" s="9"/>
      <c r="F166" s="9"/>
      <c r="G166" s="7"/>
      <c r="H166" s="8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x14ac:dyDescent="0.2">
      <c r="A167" s="7"/>
      <c r="B167" s="7"/>
      <c r="D167" s="9"/>
      <c r="E167" s="9"/>
      <c r="F167" s="9"/>
      <c r="G167" s="7"/>
      <c r="H167" s="8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x14ac:dyDescent="0.2">
      <c r="A168" s="7"/>
      <c r="B168" s="7"/>
      <c r="D168" s="9"/>
      <c r="E168" s="9"/>
      <c r="F168" s="9"/>
      <c r="G168" s="7"/>
      <c r="H168" s="8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x14ac:dyDescent="0.2">
      <c r="A169" s="7"/>
      <c r="B169" s="7"/>
      <c r="D169" s="9"/>
      <c r="E169" s="9"/>
      <c r="F169" s="9"/>
      <c r="G169" s="7"/>
      <c r="H169" s="8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x14ac:dyDescent="0.2">
      <c r="A170" s="7"/>
      <c r="B170" s="7"/>
      <c r="D170" s="9"/>
      <c r="E170" s="9"/>
      <c r="F170" s="9"/>
      <c r="G170" s="7"/>
      <c r="H170" s="8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x14ac:dyDescent="0.2">
      <c r="A171" s="7"/>
      <c r="B171" s="7"/>
      <c r="D171" s="9"/>
      <c r="E171" s="9"/>
      <c r="F171" s="9"/>
      <c r="G171" s="7"/>
      <c r="H171" s="8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x14ac:dyDescent="0.2">
      <c r="A172" s="7"/>
      <c r="B172" s="7"/>
      <c r="D172" s="9"/>
      <c r="E172" s="9"/>
      <c r="F172" s="9"/>
      <c r="G172" s="7"/>
      <c r="H172" s="8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x14ac:dyDescent="0.2">
      <c r="A173" s="7"/>
      <c r="B173" s="7"/>
      <c r="D173" s="9"/>
      <c r="E173" s="9"/>
      <c r="F173" s="9"/>
      <c r="G173" s="7"/>
      <c r="H173" s="8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x14ac:dyDescent="0.2">
      <c r="A174" s="7"/>
      <c r="B174" s="7"/>
      <c r="D174" s="9"/>
      <c r="E174" s="9"/>
      <c r="F174" s="9"/>
      <c r="G174" s="7"/>
      <c r="H174" s="8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x14ac:dyDescent="0.2">
      <c r="A175" s="7"/>
      <c r="B175" s="7"/>
      <c r="D175" s="9"/>
      <c r="E175" s="9"/>
      <c r="F175" s="9"/>
      <c r="G175" s="7"/>
      <c r="H175" s="8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x14ac:dyDescent="0.2">
      <c r="A176" s="7"/>
      <c r="B176" s="7"/>
      <c r="D176" s="9"/>
      <c r="E176" s="9"/>
      <c r="F176" s="9"/>
      <c r="G176" s="7"/>
      <c r="H176" s="8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x14ac:dyDescent="0.2">
      <c r="A177" s="7"/>
      <c r="B177" s="7"/>
      <c r="D177" s="9"/>
      <c r="E177" s="9"/>
      <c r="F177" s="9"/>
      <c r="G177" s="7"/>
      <c r="H177" s="8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x14ac:dyDescent="0.2">
      <c r="A178" s="7"/>
      <c r="B178" s="7"/>
      <c r="D178" s="9"/>
      <c r="E178" s="9"/>
      <c r="F178" s="9"/>
      <c r="G178" s="7"/>
      <c r="H178" s="8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x14ac:dyDescent="0.2">
      <c r="A179" s="7"/>
      <c r="B179" s="7"/>
      <c r="D179" s="9"/>
      <c r="E179" s="9"/>
      <c r="F179" s="9"/>
      <c r="G179" s="7"/>
      <c r="H179" s="8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x14ac:dyDescent="0.2">
      <c r="A180" s="7"/>
      <c r="B180" s="7"/>
      <c r="D180" s="9"/>
      <c r="E180" s="9"/>
      <c r="F180" s="9"/>
      <c r="G180" s="7"/>
      <c r="H180" s="8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x14ac:dyDescent="0.2">
      <c r="A181" s="7"/>
      <c r="B181" s="7"/>
      <c r="D181" s="9"/>
      <c r="E181" s="9"/>
      <c r="F181" s="9"/>
      <c r="G181" s="7"/>
      <c r="H181" s="8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x14ac:dyDescent="0.2">
      <c r="A182" s="7"/>
      <c r="B182" s="7"/>
      <c r="D182" s="9"/>
      <c r="E182" s="9"/>
      <c r="F182" s="9"/>
      <c r="G182" s="7"/>
      <c r="H182" s="8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x14ac:dyDescent="0.2">
      <c r="A183" s="7"/>
      <c r="B183" s="7"/>
      <c r="D183" s="9"/>
      <c r="E183" s="9"/>
      <c r="F183" s="9"/>
      <c r="G183" s="7"/>
      <c r="H183" s="8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x14ac:dyDescent="0.2">
      <c r="A184" s="7"/>
      <c r="B184" s="7"/>
      <c r="D184" s="9"/>
      <c r="E184" s="9"/>
      <c r="F184" s="9"/>
      <c r="G184" s="7"/>
      <c r="H184" s="8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x14ac:dyDescent="0.2">
      <c r="A185" s="7"/>
      <c r="B185" s="7"/>
      <c r="D185" s="9"/>
      <c r="E185" s="9"/>
      <c r="F185" s="9"/>
      <c r="G185" s="7"/>
      <c r="H185" s="8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x14ac:dyDescent="0.2">
      <c r="A186" s="7"/>
      <c r="B186" s="7"/>
      <c r="D186" s="9"/>
      <c r="E186" s="9"/>
      <c r="F186" s="9"/>
      <c r="G186" s="7"/>
      <c r="H186" s="8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x14ac:dyDescent="0.2">
      <c r="A187" s="7"/>
      <c r="B187" s="7"/>
      <c r="D187" s="9"/>
      <c r="E187" s="9"/>
      <c r="F187" s="9"/>
      <c r="G187" s="7"/>
      <c r="H187" s="8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x14ac:dyDescent="0.2">
      <c r="A188" s="7"/>
      <c r="B188" s="7"/>
      <c r="D188" s="9"/>
      <c r="E188" s="9"/>
      <c r="F188" s="9"/>
      <c r="G188" s="7"/>
      <c r="H188" s="8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x14ac:dyDescent="0.2">
      <c r="A189" s="7"/>
      <c r="B189" s="7"/>
      <c r="D189" s="9"/>
      <c r="E189" s="9"/>
      <c r="F189" s="9"/>
      <c r="G189" s="7"/>
      <c r="H189" s="8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x14ac:dyDescent="0.2">
      <c r="A190" s="7"/>
      <c r="B190" s="7"/>
      <c r="D190" s="9"/>
      <c r="E190" s="9"/>
      <c r="F190" s="9"/>
      <c r="G190" s="7"/>
      <c r="H190" s="8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x14ac:dyDescent="0.2">
      <c r="A191" s="7"/>
      <c r="B191" s="7"/>
      <c r="D191" s="9"/>
      <c r="E191" s="9"/>
      <c r="F191" s="9"/>
      <c r="G191" s="7"/>
      <c r="H191" s="8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x14ac:dyDescent="0.2">
      <c r="A192" s="7"/>
      <c r="B192" s="7"/>
      <c r="D192" s="9"/>
      <c r="E192" s="9"/>
      <c r="F192" s="9"/>
      <c r="G192" s="7"/>
      <c r="H192" s="8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x14ac:dyDescent="0.2">
      <c r="A193" s="7"/>
      <c r="B193" s="7"/>
      <c r="D193" s="9"/>
      <c r="E193" s="9"/>
      <c r="F193" s="9"/>
      <c r="G193" s="7"/>
      <c r="H193" s="8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x14ac:dyDescent="0.2">
      <c r="A194" s="7"/>
      <c r="B194" s="7"/>
      <c r="D194" s="9"/>
      <c r="E194" s="9"/>
      <c r="F194" s="9"/>
      <c r="G194" s="7"/>
      <c r="H194" s="8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x14ac:dyDescent="0.2">
      <c r="A195" s="7"/>
      <c r="B195" s="7"/>
      <c r="D195" s="9"/>
      <c r="E195" s="9"/>
      <c r="F195" s="9"/>
      <c r="G195" s="7"/>
      <c r="H195" s="8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x14ac:dyDescent="0.2">
      <c r="A196" s="7"/>
      <c r="B196" s="7"/>
      <c r="D196" s="9"/>
      <c r="E196" s="9"/>
      <c r="F196" s="9"/>
      <c r="G196" s="7"/>
      <c r="H196" s="8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x14ac:dyDescent="0.2">
      <c r="A197" s="7"/>
      <c r="B197" s="7"/>
      <c r="D197" s="9"/>
      <c r="E197" s="9"/>
      <c r="F197" s="9"/>
      <c r="G197" s="7"/>
      <c r="H197" s="8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x14ac:dyDescent="0.2">
      <c r="A198" s="7"/>
      <c r="B198" s="7"/>
      <c r="D198" s="9"/>
      <c r="E198" s="9"/>
      <c r="F198" s="9"/>
      <c r="G198" s="7"/>
      <c r="H198" s="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x14ac:dyDescent="0.2">
      <c r="A199" s="7"/>
      <c r="B199" s="7"/>
      <c r="D199" s="9"/>
      <c r="E199" s="9"/>
      <c r="F199" s="9"/>
      <c r="G199" s="7"/>
      <c r="H199" s="8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x14ac:dyDescent="0.2">
      <c r="A200" s="7"/>
      <c r="B200" s="7"/>
      <c r="D200" s="9"/>
      <c r="E200" s="9"/>
      <c r="F200" s="9"/>
      <c r="G200" s="7"/>
      <c r="H200" s="8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x14ac:dyDescent="0.2">
      <c r="A201" s="7"/>
      <c r="B201" s="7"/>
      <c r="D201" s="9"/>
      <c r="E201" s="9"/>
      <c r="F201" s="9"/>
      <c r="G201" s="7"/>
      <c r="H201" s="8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x14ac:dyDescent="0.2">
      <c r="A202" s="7"/>
      <c r="B202" s="7"/>
      <c r="D202" s="9"/>
      <c r="E202" s="9"/>
      <c r="F202" s="9"/>
      <c r="G202" s="7"/>
      <c r="H202" s="8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x14ac:dyDescent="0.2">
      <c r="A203" s="7"/>
      <c r="B203" s="7"/>
      <c r="D203" s="9"/>
      <c r="E203" s="9"/>
      <c r="F203" s="9"/>
      <c r="G203" s="7"/>
      <c r="H203" s="8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x14ac:dyDescent="0.2">
      <c r="A204" s="7"/>
      <c r="B204" s="7"/>
      <c r="D204" s="9"/>
      <c r="E204" s="9"/>
      <c r="F204" s="9"/>
      <c r="G204" s="7"/>
      <c r="H204" s="8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x14ac:dyDescent="0.2">
      <c r="A205" s="7"/>
      <c r="B205" s="7"/>
      <c r="D205" s="9"/>
      <c r="E205" s="9"/>
      <c r="F205" s="9"/>
      <c r="G205" s="7"/>
      <c r="H205" s="8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x14ac:dyDescent="0.2">
      <c r="A206" s="7"/>
      <c r="B206" s="7"/>
      <c r="D206" s="9"/>
      <c r="E206" s="9"/>
      <c r="F206" s="9"/>
      <c r="G206" s="7"/>
      <c r="H206" s="8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x14ac:dyDescent="0.2">
      <c r="A207" s="7"/>
      <c r="B207" s="7"/>
      <c r="D207" s="9"/>
      <c r="E207" s="9"/>
      <c r="F207" s="9"/>
      <c r="G207" s="7"/>
      <c r="H207" s="8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x14ac:dyDescent="0.2">
      <c r="A208" s="7"/>
      <c r="B208" s="7"/>
      <c r="D208" s="9"/>
      <c r="E208" s="9"/>
      <c r="F208" s="9"/>
      <c r="G208" s="7"/>
      <c r="H208" s="8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x14ac:dyDescent="0.2">
      <c r="A209" s="7"/>
      <c r="B209" s="7"/>
      <c r="D209" s="9"/>
      <c r="E209" s="9"/>
      <c r="F209" s="9"/>
      <c r="G209" s="7"/>
      <c r="H209" s="8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x14ac:dyDescent="0.2">
      <c r="A210" s="7"/>
      <c r="B210" s="7"/>
      <c r="D210" s="9"/>
      <c r="E210" s="9"/>
      <c r="F210" s="9"/>
      <c r="G210" s="7"/>
      <c r="H210" s="8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x14ac:dyDescent="0.2">
      <c r="A211" s="7"/>
      <c r="B211" s="7"/>
      <c r="D211" s="9"/>
      <c r="E211" s="9"/>
      <c r="F211" s="9"/>
      <c r="G211" s="7"/>
      <c r="H211" s="8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x14ac:dyDescent="0.2">
      <c r="A212" s="7"/>
      <c r="B212" s="7"/>
      <c r="D212" s="9"/>
      <c r="E212" s="9"/>
      <c r="F212" s="9"/>
      <c r="G212" s="7"/>
      <c r="H212" s="8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x14ac:dyDescent="0.2">
      <c r="A213" s="7"/>
      <c r="B213" s="7"/>
      <c r="D213" s="9"/>
      <c r="E213" s="9"/>
      <c r="F213" s="9"/>
      <c r="G213" s="7"/>
      <c r="H213" s="8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x14ac:dyDescent="0.2">
      <c r="A214" s="7"/>
      <c r="B214" s="7"/>
      <c r="D214" s="9"/>
      <c r="E214" s="9"/>
      <c r="F214" s="9"/>
      <c r="G214" s="7"/>
      <c r="H214" s="8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x14ac:dyDescent="0.2">
      <c r="A215" s="7"/>
      <c r="B215" s="7"/>
      <c r="D215" s="9"/>
      <c r="E215" s="9"/>
      <c r="F215" s="9"/>
      <c r="G215" s="7"/>
      <c r="H215" s="8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x14ac:dyDescent="0.2">
      <c r="A216" s="7"/>
      <c r="B216" s="7"/>
      <c r="D216" s="9"/>
      <c r="E216" s="9"/>
      <c r="F216" s="9"/>
      <c r="G216" s="7"/>
      <c r="H216" s="8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x14ac:dyDescent="0.2">
      <c r="A217" s="7"/>
      <c r="B217" s="7"/>
      <c r="D217" s="9"/>
      <c r="E217" s="9"/>
      <c r="F217" s="9"/>
      <c r="G217" s="7"/>
      <c r="H217" s="8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x14ac:dyDescent="0.2">
      <c r="A218" s="7"/>
      <c r="B218" s="7"/>
      <c r="D218" s="9"/>
      <c r="E218" s="9"/>
      <c r="F218" s="9"/>
      <c r="G218" s="7"/>
      <c r="H218" s="8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x14ac:dyDescent="0.2">
      <c r="A219" s="7"/>
      <c r="B219" s="7"/>
      <c r="D219" s="9"/>
      <c r="E219" s="9"/>
      <c r="F219" s="9"/>
      <c r="G219" s="7"/>
      <c r="H219" s="8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x14ac:dyDescent="0.2">
      <c r="A220" s="7"/>
      <c r="B220" s="7"/>
      <c r="D220" s="9"/>
      <c r="E220" s="9"/>
      <c r="F220" s="9"/>
      <c r="G220" s="7"/>
      <c r="H220" s="8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x14ac:dyDescent="0.2">
      <c r="A221" s="7"/>
      <c r="B221" s="7"/>
      <c r="D221" s="9"/>
      <c r="E221" s="9"/>
      <c r="F221" s="9"/>
      <c r="G221" s="7"/>
      <c r="H221" s="8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x14ac:dyDescent="0.2">
      <c r="A222" s="7"/>
      <c r="B222" s="7"/>
      <c r="D222" s="9"/>
      <c r="E222" s="9"/>
      <c r="F222" s="9"/>
      <c r="G222" s="7"/>
      <c r="H222" s="8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x14ac:dyDescent="0.2">
      <c r="A223" s="7"/>
      <c r="B223" s="7"/>
      <c r="D223" s="9"/>
      <c r="E223" s="9"/>
      <c r="F223" s="9"/>
      <c r="G223" s="7"/>
      <c r="H223" s="8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x14ac:dyDescent="0.2">
      <c r="A224" s="7"/>
      <c r="B224" s="7"/>
      <c r="D224" s="9"/>
      <c r="E224" s="9"/>
      <c r="F224" s="9"/>
      <c r="G224" s="7"/>
      <c r="H224" s="8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x14ac:dyDescent="0.2">
      <c r="A225" s="7"/>
      <c r="B225" s="7"/>
      <c r="D225" s="9"/>
      <c r="E225" s="9"/>
      <c r="F225" s="9"/>
      <c r="G225" s="7"/>
      <c r="H225" s="8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x14ac:dyDescent="0.2">
      <c r="A226" s="7"/>
      <c r="B226" s="7"/>
      <c r="D226" s="9"/>
      <c r="E226" s="9"/>
      <c r="F226" s="9"/>
      <c r="G226" s="7"/>
      <c r="H226" s="8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x14ac:dyDescent="0.2">
      <c r="A227" s="7"/>
      <c r="B227" s="7"/>
      <c r="D227" s="9"/>
      <c r="E227" s="9"/>
      <c r="F227" s="9"/>
      <c r="G227" s="7"/>
      <c r="H227" s="8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x14ac:dyDescent="0.2">
      <c r="A228" s="7"/>
      <c r="B228" s="7"/>
      <c r="D228" s="9"/>
      <c r="E228" s="9"/>
      <c r="F228" s="9"/>
      <c r="G228" s="7"/>
      <c r="H228" s="8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x14ac:dyDescent="0.2">
      <c r="A229" s="7"/>
      <c r="B229" s="7"/>
      <c r="D229" s="9"/>
      <c r="E229" s="9"/>
      <c r="F229" s="9"/>
      <c r="G229" s="7"/>
      <c r="H229" s="8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x14ac:dyDescent="0.2">
      <c r="A230" s="7"/>
      <c r="B230" s="7"/>
      <c r="D230" s="9"/>
      <c r="E230" s="9"/>
      <c r="F230" s="9"/>
      <c r="G230" s="7"/>
      <c r="H230" s="8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x14ac:dyDescent="0.2">
      <c r="A231" s="7"/>
      <c r="B231" s="7"/>
      <c r="D231" s="9"/>
      <c r="E231" s="9"/>
      <c r="F231" s="9"/>
      <c r="G231" s="7"/>
      <c r="H231" s="8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x14ac:dyDescent="0.2">
      <c r="A232" s="7"/>
      <c r="B232" s="7"/>
      <c r="D232" s="9"/>
      <c r="E232" s="9"/>
      <c r="F232" s="9"/>
      <c r="G232" s="7"/>
      <c r="H232" s="8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x14ac:dyDescent="0.2">
      <c r="A233" s="7"/>
      <c r="B233" s="7"/>
      <c r="D233" s="9"/>
      <c r="E233" s="9"/>
      <c r="F233" s="9"/>
      <c r="G233" s="7"/>
      <c r="H233" s="8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x14ac:dyDescent="0.2">
      <c r="A234" s="7"/>
      <c r="B234" s="7"/>
      <c r="D234" s="9"/>
      <c r="E234" s="9"/>
      <c r="F234" s="9"/>
      <c r="G234" s="7"/>
      <c r="H234" s="8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x14ac:dyDescent="0.2">
      <c r="A235" s="7"/>
      <c r="B235" s="7"/>
      <c r="D235" s="9"/>
      <c r="E235" s="9"/>
      <c r="F235" s="9"/>
      <c r="G235" s="7"/>
      <c r="H235" s="8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x14ac:dyDescent="0.2">
      <c r="A236" s="7"/>
      <c r="B236" s="7"/>
      <c r="D236" s="9"/>
      <c r="E236" s="9"/>
      <c r="F236" s="9"/>
      <c r="G236" s="7"/>
      <c r="H236" s="8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x14ac:dyDescent="0.2">
      <c r="A237" s="7"/>
      <c r="B237" s="7"/>
      <c r="D237" s="9"/>
      <c r="E237" s="9"/>
      <c r="F237" s="9"/>
      <c r="G237" s="7"/>
      <c r="H237" s="8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x14ac:dyDescent="0.2">
      <c r="A238" s="7"/>
      <c r="B238" s="7"/>
      <c r="D238" s="9"/>
      <c r="E238" s="9"/>
      <c r="F238" s="9"/>
      <c r="G238" s="7"/>
      <c r="H238" s="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x14ac:dyDescent="0.2">
      <c r="A239" s="7"/>
      <c r="B239" s="7"/>
      <c r="D239" s="9"/>
      <c r="E239" s="9"/>
      <c r="F239" s="9"/>
      <c r="G239" s="7"/>
      <c r="H239" s="8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x14ac:dyDescent="0.2">
      <c r="A240" s="7"/>
      <c r="B240" s="7"/>
      <c r="D240" s="9"/>
      <c r="E240" s="9"/>
      <c r="F240" s="9"/>
      <c r="G240" s="7"/>
      <c r="H240" s="8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x14ac:dyDescent="0.2">
      <c r="A241" s="7"/>
      <c r="B241" s="7"/>
      <c r="D241" s="9"/>
      <c r="E241" s="9"/>
      <c r="F241" s="9"/>
      <c r="G241" s="7"/>
      <c r="H241" s="8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x14ac:dyDescent="0.2">
      <c r="A242" s="7"/>
      <c r="B242" s="7"/>
      <c r="D242" s="9"/>
      <c r="E242" s="9"/>
      <c r="F242" s="9"/>
      <c r="G242" s="7"/>
      <c r="H242" s="8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x14ac:dyDescent="0.2">
      <c r="A243" s="7"/>
      <c r="B243" s="7"/>
      <c r="D243" s="9"/>
      <c r="E243" s="9"/>
      <c r="F243" s="9"/>
      <c r="G243" s="7"/>
      <c r="H243" s="8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x14ac:dyDescent="0.2">
      <c r="A244" s="7"/>
      <c r="B244" s="7"/>
      <c r="D244" s="9"/>
      <c r="E244" s="9"/>
      <c r="F244" s="9"/>
      <c r="G244" s="7"/>
      <c r="H244" s="8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x14ac:dyDescent="0.2">
      <c r="A245" s="7"/>
      <c r="B245" s="7"/>
      <c r="D245" s="9"/>
      <c r="E245" s="9"/>
      <c r="F245" s="9"/>
      <c r="G245" s="7"/>
      <c r="H245" s="8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x14ac:dyDescent="0.2">
      <c r="A246" s="7"/>
      <c r="B246" s="7"/>
      <c r="D246" s="9"/>
      <c r="E246" s="9"/>
      <c r="F246" s="9"/>
      <c r="G246" s="7"/>
      <c r="H246" s="8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x14ac:dyDescent="0.2">
      <c r="A247" s="7"/>
      <c r="B247" s="7"/>
      <c r="D247" s="9"/>
      <c r="E247" s="9"/>
      <c r="F247" s="9"/>
      <c r="G247" s="7"/>
      <c r="H247" s="8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x14ac:dyDescent="0.2">
      <c r="A248" s="7"/>
      <c r="B248" s="7"/>
      <c r="D248" s="9"/>
      <c r="E248" s="9"/>
      <c r="F248" s="9"/>
      <c r="G248" s="7"/>
      <c r="H248" s="8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x14ac:dyDescent="0.2">
      <c r="A249" s="7"/>
      <c r="B249" s="7"/>
      <c r="D249" s="9"/>
      <c r="E249" s="9"/>
      <c r="F249" s="9"/>
      <c r="G249" s="7"/>
      <c r="H249" s="8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x14ac:dyDescent="0.2">
      <c r="A250" s="7"/>
      <c r="B250" s="7"/>
      <c r="D250" s="9"/>
      <c r="E250" s="9"/>
      <c r="F250" s="9"/>
      <c r="G250" s="7"/>
      <c r="H250" s="8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x14ac:dyDescent="0.2">
      <c r="A251" s="7"/>
      <c r="B251" s="7"/>
      <c r="D251" s="9"/>
      <c r="E251" s="9"/>
      <c r="F251" s="9"/>
      <c r="G251" s="7"/>
      <c r="H251" s="8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x14ac:dyDescent="0.2">
      <c r="A252" s="7"/>
      <c r="B252" s="7"/>
      <c r="D252" s="9"/>
      <c r="E252" s="9"/>
      <c r="F252" s="9"/>
      <c r="G252" s="7"/>
      <c r="H252" s="8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x14ac:dyDescent="0.2">
      <c r="A253" s="7"/>
      <c r="B253" s="7"/>
      <c r="D253" s="9"/>
      <c r="E253" s="9"/>
      <c r="F253" s="9"/>
      <c r="G253" s="7"/>
      <c r="H253" s="8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x14ac:dyDescent="0.2">
      <c r="A254" s="7"/>
      <c r="B254" s="7"/>
      <c r="D254" s="9"/>
      <c r="E254" s="9"/>
      <c r="F254" s="9"/>
      <c r="G254" s="7"/>
      <c r="H254" s="8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x14ac:dyDescent="0.2">
      <c r="A255" s="7"/>
      <c r="B255" s="7"/>
      <c r="D255" s="9"/>
      <c r="E255" s="9"/>
      <c r="F255" s="9"/>
      <c r="G255" s="7"/>
      <c r="H255" s="8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x14ac:dyDescent="0.2">
      <c r="A256" s="7"/>
      <c r="B256" s="7"/>
      <c r="D256" s="9"/>
      <c r="E256" s="9"/>
      <c r="F256" s="9"/>
      <c r="G256" s="7"/>
      <c r="H256" s="8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x14ac:dyDescent="0.2">
      <c r="A257" s="7"/>
      <c r="B257" s="7"/>
      <c r="D257" s="9"/>
      <c r="E257" s="9"/>
      <c r="F257" s="9"/>
      <c r="G257" s="7"/>
      <c r="H257" s="8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x14ac:dyDescent="0.2">
      <c r="A258" s="7"/>
      <c r="B258" s="7"/>
      <c r="D258" s="9"/>
      <c r="E258" s="9"/>
      <c r="F258" s="9"/>
      <c r="G258" s="7"/>
      <c r="H258" s="8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x14ac:dyDescent="0.2">
      <c r="A259" s="7"/>
      <c r="B259" s="7"/>
      <c r="D259" s="9"/>
      <c r="E259" s="9"/>
      <c r="F259" s="9"/>
      <c r="G259" s="7"/>
      <c r="H259" s="8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x14ac:dyDescent="0.2">
      <c r="A260" s="7"/>
      <c r="B260" s="7"/>
      <c r="D260" s="9"/>
      <c r="E260" s="9"/>
      <c r="F260" s="9"/>
      <c r="G260" s="7"/>
      <c r="H260" s="8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x14ac:dyDescent="0.2">
      <c r="A261" s="7"/>
      <c r="B261" s="7"/>
      <c r="D261" s="9"/>
      <c r="E261" s="9"/>
      <c r="F261" s="9"/>
      <c r="G261" s="7"/>
      <c r="H261" s="8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x14ac:dyDescent="0.2">
      <c r="A262" s="7"/>
      <c r="B262" s="7"/>
      <c r="D262" s="9"/>
      <c r="E262" s="9"/>
      <c r="F262" s="9"/>
      <c r="G262" s="7"/>
      <c r="H262" s="8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x14ac:dyDescent="0.2">
      <c r="A263" s="7"/>
      <c r="B263" s="7"/>
      <c r="D263" s="9"/>
      <c r="E263" s="9"/>
      <c r="F263" s="9"/>
      <c r="G263" s="7"/>
      <c r="H263" s="8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x14ac:dyDescent="0.2">
      <c r="A264" s="7"/>
      <c r="B264" s="7"/>
      <c r="D264" s="9"/>
      <c r="E264" s="9"/>
      <c r="F264" s="9"/>
      <c r="G264" s="7"/>
      <c r="H264" s="8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x14ac:dyDescent="0.2">
      <c r="A265" s="7"/>
      <c r="B265" s="7"/>
      <c r="D265" s="9"/>
      <c r="E265" s="9"/>
      <c r="F265" s="9"/>
      <c r="G265" s="7"/>
      <c r="H265" s="8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x14ac:dyDescent="0.2">
      <c r="A266" s="7"/>
      <c r="B266" s="7"/>
      <c r="D266" s="9"/>
      <c r="E266" s="9"/>
      <c r="F266" s="9"/>
      <c r="G266" s="7"/>
      <c r="H266" s="8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x14ac:dyDescent="0.2">
      <c r="A267" s="7"/>
      <c r="B267" s="7"/>
      <c r="D267" s="9"/>
      <c r="E267" s="9"/>
      <c r="F267" s="9"/>
      <c r="G267" s="7"/>
      <c r="H267" s="8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x14ac:dyDescent="0.2">
      <c r="A268" s="7"/>
      <c r="B268" s="7"/>
      <c r="D268" s="9"/>
      <c r="E268" s="9"/>
      <c r="F268" s="9"/>
      <c r="G268" s="7"/>
      <c r="H268" s="8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x14ac:dyDescent="0.2">
      <c r="A269" s="7"/>
      <c r="B269" s="7"/>
      <c r="D269" s="9"/>
      <c r="E269" s="9"/>
      <c r="F269" s="9"/>
      <c r="G269" s="7"/>
      <c r="H269" s="8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x14ac:dyDescent="0.2">
      <c r="A270" s="7"/>
      <c r="B270" s="7"/>
      <c r="D270" s="9"/>
      <c r="E270" s="9"/>
      <c r="F270" s="9"/>
      <c r="G270" s="7"/>
      <c r="H270" s="8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x14ac:dyDescent="0.2">
      <c r="A271" s="7"/>
      <c r="B271" s="7"/>
      <c r="D271" s="9"/>
      <c r="E271" s="9"/>
      <c r="F271" s="9"/>
      <c r="G271" s="7"/>
      <c r="H271" s="8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x14ac:dyDescent="0.2">
      <c r="A272" s="7"/>
      <c r="B272" s="7"/>
      <c r="D272" s="9"/>
      <c r="E272" s="9"/>
      <c r="F272" s="9"/>
      <c r="G272" s="7"/>
      <c r="H272" s="8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x14ac:dyDescent="0.2">
      <c r="A273" s="7"/>
      <c r="B273" s="7"/>
      <c r="D273" s="9"/>
      <c r="E273" s="9"/>
      <c r="F273" s="9"/>
      <c r="G273" s="7"/>
      <c r="H273" s="8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x14ac:dyDescent="0.2">
      <c r="A274" s="7"/>
      <c r="B274" s="7"/>
      <c r="D274" s="9"/>
      <c r="E274" s="9"/>
      <c r="F274" s="9"/>
      <c r="G274" s="7"/>
      <c r="H274" s="8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x14ac:dyDescent="0.2">
      <c r="A275" s="7"/>
      <c r="B275" s="7"/>
      <c r="D275" s="9"/>
      <c r="E275" s="9"/>
      <c r="F275" s="9"/>
      <c r="G275" s="7"/>
      <c r="H275" s="8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x14ac:dyDescent="0.2">
      <c r="A276" s="7"/>
      <c r="B276" s="7"/>
      <c r="D276" s="9"/>
      <c r="E276" s="9"/>
      <c r="F276" s="9"/>
      <c r="G276" s="7"/>
      <c r="H276" s="8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x14ac:dyDescent="0.2">
      <c r="A277" s="7"/>
      <c r="B277" s="7"/>
      <c r="D277" s="9"/>
      <c r="E277" s="9"/>
      <c r="F277" s="9"/>
      <c r="G277" s="7"/>
      <c r="H277" s="8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x14ac:dyDescent="0.2">
      <c r="A278" s="7"/>
      <c r="B278" s="7"/>
      <c r="D278" s="9"/>
      <c r="E278" s="9"/>
      <c r="F278" s="9"/>
      <c r="G278" s="7"/>
      <c r="H278" s="8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x14ac:dyDescent="0.2">
      <c r="A279" s="7"/>
      <c r="B279" s="7"/>
      <c r="D279" s="9"/>
      <c r="E279" s="9"/>
      <c r="F279" s="9"/>
      <c r="G279" s="7"/>
      <c r="H279" s="8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x14ac:dyDescent="0.2">
      <c r="A280" s="7"/>
      <c r="B280" s="7"/>
      <c r="D280" s="9"/>
      <c r="E280" s="9"/>
      <c r="F280" s="9"/>
      <c r="G280" s="7"/>
      <c r="H280" s="8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x14ac:dyDescent="0.2">
      <c r="A281" s="7"/>
      <c r="B281" s="7"/>
      <c r="D281" s="9"/>
      <c r="E281" s="9"/>
      <c r="F281" s="9"/>
      <c r="G281" s="7"/>
      <c r="H281" s="8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x14ac:dyDescent="0.2">
      <c r="A282" s="7"/>
      <c r="B282" s="7"/>
      <c r="D282" s="9"/>
      <c r="E282" s="9"/>
      <c r="F282" s="9"/>
      <c r="G282" s="7"/>
      <c r="H282" s="8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x14ac:dyDescent="0.2">
      <c r="A283" s="7"/>
      <c r="B283" s="7"/>
      <c r="D283" s="9"/>
      <c r="E283" s="9"/>
      <c r="F283" s="9"/>
      <c r="G283" s="7"/>
      <c r="H283" s="8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x14ac:dyDescent="0.2">
      <c r="A284" s="7"/>
      <c r="B284" s="7"/>
      <c r="D284" s="9"/>
      <c r="E284" s="9"/>
      <c r="F284" s="9"/>
      <c r="G284" s="7"/>
      <c r="H284" s="8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x14ac:dyDescent="0.2">
      <c r="A285" s="7"/>
      <c r="B285" s="7"/>
      <c r="D285" s="9"/>
      <c r="E285" s="9"/>
      <c r="F285" s="9"/>
      <c r="G285" s="7"/>
      <c r="H285" s="8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x14ac:dyDescent="0.2">
      <c r="A286" s="7"/>
      <c r="B286" s="7"/>
      <c r="D286" s="9"/>
      <c r="E286" s="9"/>
      <c r="F286" s="9"/>
      <c r="G286" s="7"/>
      <c r="H286" s="8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x14ac:dyDescent="0.2">
      <c r="A287" s="7"/>
      <c r="B287" s="7"/>
      <c r="D287" s="9"/>
      <c r="E287" s="9"/>
      <c r="F287" s="9"/>
      <c r="G287" s="7"/>
      <c r="H287" s="8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x14ac:dyDescent="0.2">
      <c r="A288" s="7"/>
      <c r="B288" s="7"/>
      <c r="D288" s="9"/>
      <c r="E288" s="9"/>
      <c r="F288" s="9"/>
      <c r="G288" s="7"/>
      <c r="H288" s="8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x14ac:dyDescent="0.2">
      <c r="A289" s="7"/>
      <c r="B289" s="7"/>
      <c r="D289" s="9"/>
      <c r="E289" s="9"/>
      <c r="F289" s="9"/>
      <c r="G289" s="7"/>
      <c r="H289" s="8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x14ac:dyDescent="0.2">
      <c r="A290" s="7"/>
      <c r="B290" s="7"/>
      <c r="D290" s="9"/>
      <c r="E290" s="9"/>
      <c r="F290" s="9"/>
      <c r="G290" s="7"/>
      <c r="H290" s="8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x14ac:dyDescent="0.2">
      <c r="A291" s="7"/>
      <c r="B291" s="7"/>
      <c r="D291" s="9"/>
      <c r="E291" s="9"/>
      <c r="F291" s="9"/>
      <c r="G291" s="7"/>
      <c r="H291" s="8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x14ac:dyDescent="0.2">
      <c r="A292" s="7"/>
      <c r="B292" s="7"/>
      <c r="D292" s="9"/>
      <c r="E292" s="9"/>
      <c r="F292" s="9"/>
      <c r="G292" s="7"/>
      <c r="H292" s="8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x14ac:dyDescent="0.2">
      <c r="A293" s="7"/>
      <c r="B293" s="7"/>
      <c r="D293" s="9"/>
      <c r="E293" s="9"/>
      <c r="F293" s="9"/>
      <c r="G293" s="7"/>
      <c r="H293" s="8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x14ac:dyDescent="0.2">
      <c r="A294" s="7"/>
      <c r="B294" s="7"/>
      <c r="D294" s="9"/>
      <c r="E294" s="9"/>
      <c r="F294" s="9"/>
      <c r="G294" s="7"/>
      <c r="H294" s="8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x14ac:dyDescent="0.2">
      <c r="A295" s="7"/>
      <c r="B295" s="7"/>
      <c r="D295" s="9"/>
      <c r="E295" s="9"/>
      <c r="F295" s="9"/>
      <c r="G295" s="7"/>
      <c r="H295" s="8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x14ac:dyDescent="0.2">
      <c r="A296" s="7"/>
      <c r="B296" s="7"/>
      <c r="D296" s="9"/>
      <c r="E296" s="9"/>
      <c r="F296" s="9"/>
      <c r="G296" s="7"/>
      <c r="H296" s="8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x14ac:dyDescent="0.2">
      <c r="A297" s="7"/>
      <c r="B297" s="7"/>
      <c r="D297" s="9"/>
      <c r="E297" s="9"/>
      <c r="F297" s="9"/>
      <c r="G297" s="7"/>
      <c r="H297" s="8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x14ac:dyDescent="0.2">
      <c r="A298" s="7"/>
      <c r="B298" s="7"/>
      <c r="D298" s="9"/>
      <c r="E298" s="9"/>
      <c r="F298" s="9"/>
      <c r="G298" s="7"/>
      <c r="H298" s="8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x14ac:dyDescent="0.2">
      <c r="A299" s="7"/>
      <c r="B299" s="7"/>
      <c r="D299" s="9"/>
      <c r="E299" s="9"/>
      <c r="F299" s="9"/>
      <c r="G299" s="7"/>
      <c r="H299" s="8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x14ac:dyDescent="0.2">
      <c r="A300" s="7"/>
      <c r="B300" s="7"/>
      <c r="D300" s="9"/>
      <c r="E300" s="9"/>
      <c r="F300" s="9"/>
      <c r="G300" s="7"/>
      <c r="H300" s="8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x14ac:dyDescent="0.2">
      <c r="A301" s="7"/>
      <c r="B301" s="7"/>
      <c r="D301" s="9"/>
      <c r="E301" s="9"/>
      <c r="F301" s="9"/>
      <c r="G301" s="7"/>
      <c r="H301" s="8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x14ac:dyDescent="0.2">
      <c r="A302" s="7"/>
      <c r="B302" s="7"/>
      <c r="D302" s="9"/>
      <c r="E302" s="9"/>
      <c r="F302" s="9"/>
      <c r="G302" s="7"/>
      <c r="H302" s="8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x14ac:dyDescent="0.2">
      <c r="A303" s="7"/>
      <c r="B303" s="7"/>
      <c r="D303" s="9"/>
      <c r="E303" s="9"/>
      <c r="F303" s="9"/>
      <c r="G303" s="7"/>
      <c r="H303" s="8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x14ac:dyDescent="0.2">
      <c r="A304" s="7"/>
      <c r="B304" s="7"/>
      <c r="D304" s="9"/>
      <c r="E304" s="9"/>
      <c r="F304" s="9"/>
      <c r="G304" s="7"/>
      <c r="H304" s="8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x14ac:dyDescent="0.2">
      <c r="A305" s="7"/>
      <c r="B305" s="7"/>
      <c r="D305" s="9"/>
      <c r="E305" s="9"/>
      <c r="F305" s="9"/>
      <c r="G305" s="7"/>
      <c r="H305" s="8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x14ac:dyDescent="0.2">
      <c r="A306" s="7"/>
      <c r="B306" s="7"/>
      <c r="D306" s="9"/>
      <c r="E306" s="9"/>
      <c r="F306" s="9"/>
      <c r="G306" s="7"/>
      <c r="H306" s="8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x14ac:dyDescent="0.2">
      <c r="A307" s="7"/>
      <c r="B307" s="7"/>
      <c r="D307" s="9"/>
      <c r="E307" s="9"/>
      <c r="F307" s="9"/>
      <c r="G307" s="7"/>
      <c r="H307" s="8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x14ac:dyDescent="0.2">
      <c r="A308" s="7"/>
      <c r="B308" s="7"/>
      <c r="D308" s="9"/>
      <c r="E308" s="9"/>
      <c r="F308" s="9"/>
      <c r="G308" s="7"/>
      <c r="H308" s="8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x14ac:dyDescent="0.2">
      <c r="A309" s="7"/>
      <c r="B309" s="7"/>
      <c r="D309" s="9"/>
      <c r="E309" s="9"/>
      <c r="F309" s="9"/>
      <c r="G309" s="7"/>
      <c r="H309" s="8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x14ac:dyDescent="0.2">
      <c r="A310" s="7"/>
      <c r="B310" s="7"/>
      <c r="D310" s="9"/>
      <c r="E310" s="9"/>
      <c r="F310" s="9"/>
      <c r="G310" s="7"/>
      <c r="H310" s="8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x14ac:dyDescent="0.2">
      <c r="A311" s="7"/>
      <c r="B311" s="7"/>
      <c r="D311" s="9"/>
      <c r="E311" s="9"/>
      <c r="F311" s="9"/>
      <c r="G311" s="7"/>
      <c r="H311" s="8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x14ac:dyDescent="0.2">
      <c r="A312" s="7"/>
      <c r="B312" s="7"/>
      <c r="D312" s="9"/>
      <c r="E312" s="9"/>
      <c r="F312" s="9"/>
      <c r="G312" s="7"/>
      <c r="H312" s="8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x14ac:dyDescent="0.2">
      <c r="A313" s="7"/>
      <c r="B313" s="7"/>
      <c r="D313" s="9"/>
      <c r="E313" s="9"/>
      <c r="F313" s="9"/>
      <c r="G313" s="7"/>
      <c r="H313" s="8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x14ac:dyDescent="0.2">
      <c r="A314" s="7"/>
      <c r="B314" s="7"/>
      <c r="D314" s="9"/>
      <c r="E314" s="9"/>
      <c r="F314" s="9"/>
      <c r="G314" s="7"/>
      <c r="H314" s="8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x14ac:dyDescent="0.2">
      <c r="A315" s="7"/>
      <c r="B315" s="7"/>
      <c r="D315" s="9"/>
      <c r="E315" s="9"/>
      <c r="F315" s="9"/>
      <c r="G315" s="7"/>
      <c r="H315" s="8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x14ac:dyDescent="0.2">
      <c r="A316" s="7"/>
      <c r="B316" s="7"/>
      <c r="D316" s="9"/>
      <c r="E316" s="9"/>
      <c r="F316" s="9"/>
      <c r="G316" s="7"/>
      <c r="H316" s="8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x14ac:dyDescent="0.2">
      <c r="A317" s="7"/>
      <c r="B317" s="7"/>
      <c r="D317" s="9"/>
      <c r="E317" s="9"/>
      <c r="F317" s="9"/>
      <c r="G317" s="7"/>
      <c r="H317" s="8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x14ac:dyDescent="0.2">
      <c r="A318" s="7"/>
      <c r="B318" s="7"/>
      <c r="D318" s="9"/>
      <c r="E318" s="9"/>
      <c r="F318" s="9"/>
      <c r="G318" s="7"/>
      <c r="H318" s="8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x14ac:dyDescent="0.2">
      <c r="A319" s="7"/>
      <c r="B319" s="7"/>
      <c r="D319" s="9"/>
      <c r="E319" s="9"/>
      <c r="F319" s="9"/>
      <c r="G319" s="7"/>
      <c r="H319" s="8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x14ac:dyDescent="0.2">
      <c r="A320" s="7"/>
      <c r="B320" s="7"/>
      <c r="D320" s="9"/>
      <c r="E320" s="9"/>
      <c r="F320" s="9"/>
      <c r="G320" s="7"/>
      <c r="H320" s="8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x14ac:dyDescent="0.2">
      <c r="A321" s="7"/>
      <c r="B321" s="7"/>
      <c r="D321" s="9"/>
      <c r="E321" s="9"/>
      <c r="F321" s="9"/>
      <c r="G321" s="7"/>
      <c r="H321" s="8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x14ac:dyDescent="0.2">
      <c r="A322" s="7"/>
      <c r="B322" s="7"/>
      <c r="D322" s="9"/>
      <c r="E322" s="9"/>
      <c r="F322" s="9"/>
      <c r="G322" s="7"/>
      <c r="H322" s="8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x14ac:dyDescent="0.2">
      <c r="A323" s="7"/>
      <c r="B323" s="7"/>
      <c r="D323" s="9"/>
      <c r="E323" s="9"/>
      <c r="F323" s="9"/>
      <c r="G323" s="7"/>
      <c r="H323" s="8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x14ac:dyDescent="0.2">
      <c r="A324" s="7"/>
      <c r="B324" s="7"/>
      <c r="D324" s="9"/>
      <c r="E324" s="9"/>
      <c r="F324" s="9"/>
      <c r="G324" s="7"/>
      <c r="H324" s="8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x14ac:dyDescent="0.2">
      <c r="A325" s="7"/>
      <c r="B325" s="7"/>
      <c r="D325" s="9"/>
      <c r="E325" s="9"/>
      <c r="F325" s="9"/>
      <c r="G325" s="7"/>
      <c r="H325" s="8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x14ac:dyDescent="0.2">
      <c r="A326" s="7"/>
      <c r="B326" s="7"/>
      <c r="D326" s="9"/>
      <c r="E326" s="9"/>
      <c r="F326" s="9"/>
      <c r="G326" s="7"/>
      <c r="H326" s="8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x14ac:dyDescent="0.2">
      <c r="A327" s="7"/>
      <c r="B327" s="7"/>
      <c r="D327" s="9"/>
      <c r="E327" s="9"/>
      <c r="F327" s="9"/>
      <c r="G327" s="7"/>
      <c r="H327" s="8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x14ac:dyDescent="0.2">
      <c r="A328" s="7"/>
      <c r="B328" s="7"/>
      <c r="D328" s="9"/>
      <c r="E328" s="9"/>
      <c r="F328" s="9"/>
      <c r="G328" s="7"/>
      <c r="H328" s="8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x14ac:dyDescent="0.2">
      <c r="A329" s="7"/>
      <c r="B329" s="7"/>
      <c r="D329" s="9"/>
      <c r="E329" s="9"/>
      <c r="F329" s="9"/>
      <c r="G329" s="7"/>
      <c r="H329" s="8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x14ac:dyDescent="0.2">
      <c r="A330" s="7"/>
      <c r="B330" s="7"/>
      <c r="D330" s="9"/>
      <c r="E330" s="9"/>
      <c r="F330" s="9"/>
      <c r="G330" s="7"/>
      <c r="H330" s="8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x14ac:dyDescent="0.2">
      <c r="A331" s="7"/>
      <c r="B331" s="7"/>
      <c r="D331" s="9"/>
      <c r="E331" s="9"/>
      <c r="F331" s="9"/>
      <c r="G331" s="7"/>
      <c r="H331" s="8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x14ac:dyDescent="0.2">
      <c r="A332" s="7"/>
      <c r="B332" s="7"/>
      <c r="D332" s="9"/>
      <c r="E332" s="9"/>
      <c r="F332" s="9"/>
      <c r="G332" s="7"/>
      <c r="H332" s="8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x14ac:dyDescent="0.2">
      <c r="A333" s="7"/>
      <c r="B333" s="7"/>
      <c r="D333" s="9"/>
      <c r="E333" s="9"/>
      <c r="F333" s="9"/>
      <c r="G333" s="7"/>
      <c r="H333" s="8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x14ac:dyDescent="0.2">
      <c r="A334" s="7"/>
      <c r="B334" s="7"/>
      <c r="D334" s="9"/>
      <c r="E334" s="9"/>
      <c r="F334" s="9"/>
      <c r="G334" s="7"/>
      <c r="H334" s="8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x14ac:dyDescent="0.2">
      <c r="A335" s="7"/>
      <c r="B335" s="7"/>
      <c r="D335" s="9"/>
      <c r="E335" s="9"/>
      <c r="F335" s="9"/>
      <c r="G335" s="7"/>
      <c r="H335" s="8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x14ac:dyDescent="0.2">
      <c r="A336" s="7"/>
      <c r="B336" s="7"/>
      <c r="D336" s="9"/>
      <c r="E336" s="9"/>
      <c r="F336" s="9"/>
      <c r="G336" s="7"/>
      <c r="H336" s="8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x14ac:dyDescent="0.2">
      <c r="A337" s="7"/>
      <c r="B337" s="7"/>
      <c r="D337" s="9"/>
      <c r="E337" s="9"/>
      <c r="F337" s="9"/>
      <c r="G337" s="7"/>
      <c r="H337" s="8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x14ac:dyDescent="0.2">
      <c r="A338" s="7"/>
      <c r="B338" s="7"/>
      <c r="D338" s="9"/>
      <c r="E338" s="9"/>
      <c r="F338" s="9"/>
      <c r="G338" s="7"/>
      <c r="H338" s="8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x14ac:dyDescent="0.2">
      <c r="A339" s="7"/>
      <c r="B339" s="7"/>
      <c r="D339" s="9"/>
      <c r="E339" s="9"/>
      <c r="F339" s="9"/>
      <c r="G339" s="7"/>
      <c r="H339" s="8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x14ac:dyDescent="0.2">
      <c r="A340" s="7"/>
      <c r="B340" s="7"/>
      <c r="D340" s="9"/>
      <c r="E340" s="9"/>
      <c r="F340" s="9"/>
      <c r="G340" s="7"/>
      <c r="H340" s="8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x14ac:dyDescent="0.2">
      <c r="A341" s="7"/>
      <c r="B341" s="7"/>
      <c r="D341" s="9"/>
      <c r="E341" s="9"/>
      <c r="F341" s="9"/>
      <c r="G341" s="7"/>
      <c r="H341" s="8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x14ac:dyDescent="0.2">
      <c r="A342" s="7"/>
      <c r="B342" s="7"/>
      <c r="D342" s="9"/>
      <c r="E342" s="9"/>
      <c r="F342" s="9"/>
      <c r="G342" s="7"/>
      <c r="H342" s="8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x14ac:dyDescent="0.2">
      <c r="A343" s="7"/>
      <c r="B343" s="7"/>
      <c r="D343" s="9"/>
      <c r="E343" s="9"/>
      <c r="F343" s="9"/>
      <c r="G343" s="7"/>
      <c r="H343" s="8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x14ac:dyDescent="0.2">
      <c r="A344" s="7"/>
      <c r="B344" s="7"/>
      <c r="D344" s="9"/>
      <c r="E344" s="9"/>
      <c r="F344" s="9"/>
      <c r="G344" s="7"/>
      <c r="H344" s="8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x14ac:dyDescent="0.2">
      <c r="A345" s="7"/>
      <c r="B345" s="7"/>
      <c r="D345" s="9"/>
      <c r="E345" s="9"/>
      <c r="F345" s="9"/>
      <c r="G345" s="7"/>
      <c r="H345" s="8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x14ac:dyDescent="0.2">
      <c r="A346" s="7"/>
      <c r="B346" s="7"/>
      <c r="D346" s="9"/>
      <c r="E346" s="9"/>
      <c r="F346" s="9"/>
      <c r="G346" s="7"/>
      <c r="H346" s="8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x14ac:dyDescent="0.2">
      <c r="A347" s="7"/>
      <c r="B347" s="7"/>
      <c r="D347" s="9"/>
      <c r="E347" s="9"/>
      <c r="F347" s="9"/>
      <c r="G347" s="7"/>
      <c r="H347" s="8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x14ac:dyDescent="0.2">
      <c r="A348" s="7"/>
      <c r="B348" s="7"/>
      <c r="D348" s="9"/>
      <c r="E348" s="9"/>
      <c r="F348" s="9"/>
      <c r="G348" s="7"/>
      <c r="H348" s="8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x14ac:dyDescent="0.2">
      <c r="A349" s="7"/>
      <c r="B349" s="7"/>
      <c r="D349" s="9"/>
      <c r="E349" s="9"/>
      <c r="F349" s="9"/>
      <c r="G349" s="7"/>
      <c r="H349" s="8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x14ac:dyDescent="0.2">
      <c r="A350" s="7"/>
      <c r="B350" s="7"/>
      <c r="D350" s="9"/>
      <c r="E350" s="9"/>
      <c r="F350" s="9"/>
      <c r="G350" s="7"/>
      <c r="H350" s="8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x14ac:dyDescent="0.2">
      <c r="A351" s="7"/>
      <c r="B351" s="7"/>
      <c r="D351" s="9"/>
      <c r="E351" s="9"/>
      <c r="F351" s="9"/>
      <c r="G351" s="7"/>
      <c r="H351" s="8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x14ac:dyDescent="0.2">
      <c r="A352" s="7"/>
      <c r="B352" s="7"/>
      <c r="D352" s="9"/>
      <c r="E352" s="9"/>
      <c r="F352" s="9"/>
      <c r="G352" s="7"/>
      <c r="H352" s="8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x14ac:dyDescent="0.2">
      <c r="A353" s="7"/>
      <c r="B353" s="7"/>
      <c r="D353" s="9"/>
      <c r="E353" s="9"/>
      <c r="F353" s="9"/>
      <c r="G353" s="7"/>
      <c r="H353" s="8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x14ac:dyDescent="0.2">
      <c r="A354" s="7"/>
      <c r="B354" s="7"/>
      <c r="D354" s="9"/>
      <c r="E354" s="9"/>
      <c r="F354" s="9"/>
      <c r="G354" s="7"/>
      <c r="H354" s="8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x14ac:dyDescent="0.2">
      <c r="A355" s="7"/>
      <c r="B355" s="7"/>
      <c r="D355" s="9"/>
      <c r="E355" s="9"/>
      <c r="F355" s="9"/>
      <c r="G355" s="7"/>
      <c r="H355" s="8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x14ac:dyDescent="0.2">
      <c r="A356" s="7"/>
      <c r="B356" s="7"/>
      <c r="D356" s="9"/>
      <c r="E356" s="9"/>
      <c r="F356" s="9"/>
      <c r="G356" s="7"/>
      <c r="H356" s="8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x14ac:dyDescent="0.2">
      <c r="A357" s="7"/>
      <c r="B357" s="7"/>
      <c r="D357" s="9"/>
      <c r="E357" s="9"/>
      <c r="F357" s="9"/>
      <c r="G357" s="7"/>
      <c r="H357" s="8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x14ac:dyDescent="0.2">
      <c r="A358" s="7"/>
      <c r="B358" s="7"/>
      <c r="D358" s="9"/>
      <c r="E358" s="9"/>
      <c r="F358" s="9"/>
      <c r="G358" s="7"/>
      <c r="H358" s="8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x14ac:dyDescent="0.2">
      <c r="A359" s="7"/>
      <c r="B359" s="7"/>
      <c r="D359" s="9"/>
      <c r="E359" s="9"/>
      <c r="F359" s="9"/>
      <c r="G359" s="7"/>
      <c r="H359" s="8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x14ac:dyDescent="0.2">
      <c r="A360" s="7"/>
      <c r="B360" s="7"/>
      <c r="D360" s="9"/>
      <c r="E360" s="9"/>
      <c r="F360" s="9"/>
      <c r="G360" s="7"/>
      <c r="H360" s="8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x14ac:dyDescent="0.2">
      <c r="A361" s="7"/>
      <c r="B361" s="7"/>
      <c r="D361" s="9"/>
      <c r="E361" s="9"/>
      <c r="F361" s="9"/>
      <c r="G361" s="7"/>
      <c r="H361" s="8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x14ac:dyDescent="0.2">
      <c r="A362" s="7"/>
      <c r="B362" s="7"/>
      <c r="D362" s="9"/>
      <c r="E362" s="9"/>
      <c r="F362" s="9"/>
      <c r="G362" s="7"/>
      <c r="H362" s="8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x14ac:dyDescent="0.2">
      <c r="A363" s="7"/>
      <c r="B363" s="7"/>
      <c r="D363" s="9"/>
      <c r="E363" s="9"/>
      <c r="F363" s="9"/>
      <c r="G363" s="7"/>
      <c r="H363" s="8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x14ac:dyDescent="0.2">
      <c r="A364" s="7"/>
      <c r="B364" s="7"/>
      <c r="D364" s="9"/>
      <c r="E364" s="9"/>
      <c r="F364" s="9"/>
      <c r="G364" s="7"/>
      <c r="H364" s="8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x14ac:dyDescent="0.2">
      <c r="A365" s="7"/>
      <c r="B365" s="7"/>
      <c r="D365" s="9"/>
      <c r="E365" s="9"/>
      <c r="F365" s="9"/>
      <c r="G365" s="7"/>
      <c r="H365" s="8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x14ac:dyDescent="0.2">
      <c r="A366" s="7"/>
      <c r="B366" s="7"/>
      <c r="D366" s="9"/>
      <c r="E366" s="9"/>
      <c r="F366" s="9"/>
      <c r="G366" s="7"/>
      <c r="H366" s="8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x14ac:dyDescent="0.2">
      <c r="A367" s="7"/>
      <c r="B367" s="7"/>
      <c r="D367" s="9"/>
      <c r="E367" s="9"/>
      <c r="F367" s="9"/>
      <c r="G367" s="7"/>
      <c r="H367" s="8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x14ac:dyDescent="0.2">
      <c r="A368" s="7"/>
      <c r="B368" s="7"/>
      <c r="D368" s="9"/>
      <c r="E368" s="9"/>
      <c r="F368" s="9"/>
      <c r="G368" s="7"/>
      <c r="H368" s="8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x14ac:dyDescent="0.2">
      <c r="A369" s="7"/>
      <c r="B369" s="7"/>
      <c r="D369" s="9"/>
      <c r="E369" s="9"/>
      <c r="F369" s="9"/>
      <c r="G369" s="7"/>
      <c r="H369" s="8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x14ac:dyDescent="0.2">
      <c r="A370" s="7"/>
      <c r="B370" s="7"/>
      <c r="D370" s="9"/>
      <c r="E370" s="9"/>
      <c r="F370" s="9"/>
      <c r="G370" s="7"/>
      <c r="H370" s="8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x14ac:dyDescent="0.2">
      <c r="A371" s="7"/>
      <c r="B371" s="7"/>
      <c r="D371" s="9"/>
      <c r="E371" s="9"/>
      <c r="F371" s="9"/>
      <c r="G371" s="7"/>
      <c r="H371" s="8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x14ac:dyDescent="0.2">
      <c r="A372" s="7"/>
      <c r="B372" s="7"/>
      <c r="D372" s="9"/>
      <c r="E372" s="9"/>
      <c r="F372" s="9"/>
      <c r="G372" s="7"/>
      <c r="H372" s="8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x14ac:dyDescent="0.2">
      <c r="A373" s="7"/>
      <c r="B373" s="7"/>
      <c r="D373" s="9"/>
      <c r="E373" s="9"/>
      <c r="F373" s="9"/>
      <c r="G373" s="7"/>
      <c r="H373" s="8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x14ac:dyDescent="0.2">
      <c r="A374" s="7"/>
      <c r="B374" s="7"/>
      <c r="D374" s="9"/>
      <c r="E374" s="9"/>
      <c r="F374" s="9"/>
      <c r="G374" s="7"/>
      <c r="H374" s="8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x14ac:dyDescent="0.2">
      <c r="A375" s="7"/>
      <c r="B375" s="7"/>
      <c r="D375" s="9"/>
      <c r="E375" s="9"/>
      <c r="F375" s="9"/>
      <c r="G375" s="7"/>
      <c r="H375" s="8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x14ac:dyDescent="0.2">
      <c r="A376" s="7"/>
      <c r="B376" s="7"/>
      <c r="D376" s="9"/>
      <c r="E376" s="9"/>
      <c r="F376" s="9"/>
      <c r="G376" s="7"/>
      <c r="H376" s="8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x14ac:dyDescent="0.2">
      <c r="A377" s="7"/>
      <c r="B377" s="7"/>
      <c r="D377" s="9"/>
      <c r="E377" s="9"/>
      <c r="F377" s="9"/>
      <c r="G377" s="7"/>
      <c r="H377" s="8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x14ac:dyDescent="0.2">
      <c r="A378" s="7"/>
      <c r="B378" s="7"/>
      <c r="D378" s="9"/>
      <c r="E378" s="9"/>
      <c r="F378" s="9"/>
      <c r="G378" s="7"/>
      <c r="H378" s="8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x14ac:dyDescent="0.2">
      <c r="A379" s="7"/>
      <c r="B379" s="7"/>
      <c r="D379" s="9"/>
      <c r="E379" s="9"/>
      <c r="F379" s="9"/>
      <c r="G379" s="7"/>
      <c r="H379" s="8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x14ac:dyDescent="0.2">
      <c r="A380" s="7"/>
      <c r="B380" s="7"/>
      <c r="D380" s="9"/>
      <c r="E380" s="9"/>
      <c r="F380" s="9"/>
      <c r="G380" s="7"/>
      <c r="H380" s="8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x14ac:dyDescent="0.2">
      <c r="A381" s="7"/>
      <c r="B381" s="7"/>
      <c r="D381" s="9"/>
      <c r="E381" s="9"/>
      <c r="F381" s="9"/>
      <c r="G381" s="7"/>
      <c r="H381" s="8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x14ac:dyDescent="0.2">
      <c r="A382" s="7"/>
      <c r="B382" s="7"/>
      <c r="D382" s="9"/>
      <c r="E382" s="9"/>
      <c r="F382" s="9"/>
      <c r="G382" s="7"/>
      <c r="H382" s="8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x14ac:dyDescent="0.2">
      <c r="A383" s="7"/>
      <c r="B383" s="7"/>
      <c r="D383" s="9"/>
      <c r="E383" s="9"/>
      <c r="F383" s="9"/>
      <c r="G383" s="7"/>
      <c r="H383" s="8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x14ac:dyDescent="0.2">
      <c r="A384" s="7"/>
      <c r="B384" s="7"/>
      <c r="D384" s="9"/>
      <c r="E384" s="9"/>
      <c r="F384" s="9"/>
      <c r="G384" s="7"/>
      <c r="H384" s="8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x14ac:dyDescent="0.2">
      <c r="A385" s="7"/>
      <c r="B385" s="7"/>
      <c r="D385" s="9"/>
      <c r="E385" s="9"/>
      <c r="F385" s="9"/>
      <c r="G385" s="7"/>
      <c r="H385" s="8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x14ac:dyDescent="0.2">
      <c r="A386" s="7"/>
      <c r="B386" s="7"/>
      <c r="D386" s="9"/>
      <c r="E386" s="9"/>
      <c r="F386" s="9"/>
      <c r="G386" s="7"/>
      <c r="H386" s="8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x14ac:dyDescent="0.2">
      <c r="A387" s="7"/>
      <c r="B387" s="7"/>
      <c r="D387" s="9"/>
      <c r="E387" s="9"/>
      <c r="F387" s="9"/>
      <c r="G387" s="7"/>
      <c r="H387" s="8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x14ac:dyDescent="0.2">
      <c r="A388" s="7"/>
      <c r="B388" s="7"/>
      <c r="D388" s="9"/>
      <c r="E388" s="9"/>
      <c r="F388" s="9"/>
      <c r="G388" s="7"/>
      <c r="H388" s="8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x14ac:dyDescent="0.2">
      <c r="A389" s="7"/>
      <c r="B389" s="7"/>
      <c r="D389" s="9"/>
      <c r="E389" s="9"/>
      <c r="F389" s="9"/>
      <c r="G389" s="7"/>
      <c r="H389" s="8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x14ac:dyDescent="0.2">
      <c r="A390" s="7"/>
      <c r="B390" s="7"/>
      <c r="D390" s="9"/>
      <c r="E390" s="9"/>
      <c r="F390" s="9"/>
      <c r="G390" s="7"/>
      <c r="H390" s="8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x14ac:dyDescent="0.2">
      <c r="A391" s="7"/>
      <c r="B391" s="7"/>
      <c r="D391" s="9"/>
      <c r="E391" s="9"/>
      <c r="F391" s="9"/>
      <c r="G391" s="7"/>
      <c r="H391" s="8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x14ac:dyDescent="0.2">
      <c r="A392" s="7"/>
      <c r="B392" s="7"/>
      <c r="D392" s="9"/>
      <c r="E392" s="9"/>
      <c r="F392" s="9"/>
      <c r="G392" s="7"/>
      <c r="H392" s="8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x14ac:dyDescent="0.2">
      <c r="A393" s="7"/>
      <c r="B393" s="7"/>
      <c r="D393" s="9"/>
      <c r="E393" s="9"/>
      <c r="F393" s="9"/>
      <c r="G393" s="7"/>
      <c r="H393" s="8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x14ac:dyDescent="0.2">
      <c r="A394" s="7"/>
      <c r="B394" s="7"/>
      <c r="D394" s="9"/>
      <c r="E394" s="9"/>
      <c r="F394" s="9"/>
      <c r="G394" s="7"/>
      <c r="H394" s="8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x14ac:dyDescent="0.2">
      <c r="A395" s="7"/>
      <c r="B395" s="7"/>
      <c r="D395" s="9"/>
      <c r="E395" s="9"/>
      <c r="F395" s="9"/>
      <c r="G395" s="7"/>
      <c r="H395" s="8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x14ac:dyDescent="0.2">
      <c r="A396" s="7"/>
      <c r="B396" s="7"/>
      <c r="D396" s="9"/>
      <c r="E396" s="9"/>
      <c r="F396" s="9"/>
      <c r="G396" s="7"/>
      <c r="H396" s="8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x14ac:dyDescent="0.2">
      <c r="A397" s="7"/>
      <c r="B397" s="7"/>
      <c r="D397" s="9"/>
      <c r="E397" s="9"/>
      <c r="F397" s="9"/>
      <c r="G397" s="7"/>
      <c r="H397" s="8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x14ac:dyDescent="0.2">
      <c r="A398" s="7"/>
      <c r="B398" s="7"/>
      <c r="D398" s="9"/>
      <c r="E398" s="9"/>
      <c r="F398" s="9"/>
      <c r="G398" s="7"/>
      <c r="H398" s="8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x14ac:dyDescent="0.2">
      <c r="A399" s="7"/>
      <c r="B399" s="7"/>
      <c r="D399" s="9"/>
      <c r="E399" s="9"/>
      <c r="F399" s="9"/>
      <c r="G399" s="7"/>
      <c r="H399" s="8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x14ac:dyDescent="0.2">
      <c r="A400" s="7"/>
      <c r="B400" s="7"/>
      <c r="D400" s="9"/>
      <c r="E400" s="9"/>
      <c r="F400" s="9"/>
      <c r="G400" s="7"/>
      <c r="H400" s="8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x14ac:dyDescent="0.2">
      <c r="A401" s="7"/>
      <c r="B401" s="7"/>
      <c r="D401" s="9"/>
      <c r="E401" s="9"/>
      <c r="F401" s="9"/>
      <c r="G401" s="7"/>
      <c r="H401" s="8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x14ac:dyDescent="0.2">
      <c r="A402" s="7"/>
      <c r="B402" s="7"/>
      <c r="D402" s="9"/>
      <c r="E402" s="9"/>
      <c r="F402" s="9"/>
      <c r="G402" s="7"/>
      <c r="H402" s="8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x14ac:dyDescent="0.2">
      <c r="A403" s="7"/>
      <c r="B403" s="7"/>
      <c r="D403" s="9"/>
      <c r="E403" s="9"/>
      <c r="F403" s="9"/>
      <c r="G403" s="7"/>
      <c r="H403" s="8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x14ac:dyDescent="0.2">
      <c r="A404" s="7"/>
      <c r="B404" s="7"/>
      <c r="D404" s="9"/>
      <c r="E404" s="9"/>
      <c r="F404" s="9"/>
      <c r="G404" s="7"/>
      <c r="H404" s="8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x14ac:dyDescent="0.2">
      <c r="A405" s="7"/>
      <c r="B405" s="7"/>
      <c r="D405" s="9"/>
      <c r="E405" s="9"/>
      <c r="F405" s="9"/>
      <c r="G405" s="7"/>
      <c r="H405" s="8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x14ac:dyDescent="0.2">
      <c r="A406" s="7"/>
      <c r="B406" s="7"/>
      <c r="D406" s="9"/>
      <c r="E406" s="9"/>
      <c r="F406" s="9"/>
      <c r="G406" s="7"/>
      <c r="H406" s="8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x14ac:dyDescent="0.2">
      <c r="A407" s="7"/>
      <c r="B407" s="7"/>
      <c r="D407" s="9"/>
      <c r="E407" s="9"/>
      <c r="F407" s="9"/>
      <c r="G407" s="7"/>
      <c r="H407" s="8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x14ac:dyDescent="0.2">
      <c r="A408" s="7"/>
      <c r="B408" s="7"/>
      <c r="D408" s="9"/>
      <c r="E408" s="9"/>
      <c r="F408" s="9"/>
      <c r="G408" s="7"/>
      <c r="H408" s="8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x14ac:dyDescent="0.2">
      <c r="A409" s="7"/>
      <c r="B409" s="7"/>
      <c r="D409" s="9"/>
      <c r="E409" s="9"/>
      <c r="F409" s="9"/>
      <c r="G409" s="7"/>
      <c r="H409" s="8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x14ac:dyDescent="0.2">
      <c r="A410" s="7"/>
      <c r="B410" s="7"/>
      <c r="D410" s="9"/>
      <c r="E410" s="9"/>
      <c r="F410" s="9"/>
      <c r="G410" s="7"/>
      <c r="H410" s="8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x14ac:dyDescent="0.2">
      <c r="A411" s="7"/>
      <c r="B411" s="7"/>
      <c r="D411" s="9"/>
      <c r="E411" s="9"/>
      <c r="F411" s="9"/>
      <c r="G411" s="7"/>
      <c r="H411" s="8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x14ac:dyDescent="0.2">
      <c r="A412" s="7"/>
      <c r="B412" s="7"/>
      <c r="D412" s="9"/>
      <c r="E412" s="9"/>
      <c r="F412" s="9"/>
      <c r="G412" s="7"/>
      <c r="H412" s="8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x14ac:dyDescent="0.2">
      <c r="A413" s="7"/>
      <c r="B413" s="7"/>
      <c r="D413" s="9"/>
      <c r="E413" s="9"/>
      <c r="F413" s="9"/>
      <c r="G413" s="7"/>
      <c r="H413" s="8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x14ac:dyDescent="0.2">
      <c r="A414" s="7"/>
      <c r="B414" s="7"/>
      <c r="D414" s="9"/>
      <c r="E414" s="9"/>
      <c r="F414" s="9"/>
      <c r="G414" s="7"/>
      <c r="H414" s="8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x14ac:dyDescent="0.2">
      <c r="A415" s="7"/>
      <c r="B415" s="7"/>
      <c r="D415" s="9"/>
      <c r="E415" s="9"/>
      <c r="F415" s="9"/>
      <c r="G415" s="7"/>
      <c r="H415" s="8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x14ac:dyDescent="0.2">
      <c r="A416" s="7"/>
      <c r="B416" s="7"/>
      <c r="D416" s="9"/>
      <c r="E416" s="9"/>
      <c r="F416" s="9"/>
      <c r="G416" s="7"/>
      <c r="H416" s="8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x14ac:dyDescent="0.2">
      <c r="A417" s="7"/>
      <c r="B417" s="7"/>
      <c r="D417" s="9"/>
      <c r="E417" s="9"/>
      <c r="F417" s="9"/>
      <c r="G417" s="7"/>
      <c r="H417" s="8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x14ac:dyDescent="0.2">
      <c r="A418" s="7"/>
      <c r="B418" s="7"/>
      <c r="D418" s="9"/>
      <c r="E418" s="9"/>
      <c r="F418" s="9"/>
      <c r="G418" s="7"/>
      <c r="H418" s="8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x14ac:dyDescent="0.2">
      <c r="A419" s="7"/>
      <c r="B419" s="7"/>
      <c r="D419" s="9"/>
      <c r="E419" s="9"/>
      <c r="F419" s="9"/>
      <c r="G419" s="7"/>
      <c r="H419" s="8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x14ac:dyDescent="0.2">
      <c r="A420" s="7"/>
      <c r="B420" s="7"/>
      <c r="D420" s="9"/>
      <c r="E420" s="9"/>
      <c r="F420" s="9"/>
      <c r="G420" s="7"/>
      <c r="H420" s="8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x14ac:dyDescent="0.2">
      <c r="A421" s="7"/>
      <c r="B421" s="7"/>
      <c r="D421" s="9"/>
      <c r="E421" s="9"/>
      <c r="F421" s="9"/>
      <c r="G421" s="7"/>
      <c r="H421" s="8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x14ac:dyDescent="0.2">
      <c r="A422" s="7"/>
      <c r="B422" s="7"/>
      <c r="D422" s="9"/>
      <c r="E422" s="9"/>
      <c r="F422" s="9"/>
      <c r="G422" s="7"/>
      <c r="H422" s="8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x14ac:dyDescent="0.2">
      <c r="A423" s="7"/>
      <c r="B423" s="7"/>
      <c r="D423" s="9"/>
      <c r="E423" s="9"/>
      <c r="F423" s="9"/>
      <c r="G423" s="7"/>
      <c r="H423" s="8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x14ac:dyDescent="0.2">
      <c r="A424" s="7"/>
      <c r="B424" s="7"/>
      <c r="D424" s="9"/>
      <c r="E424" s="9"/>
      <c r="F424" s="9"/>
      <c r="G424" s="7"/>
      <c r="H424" s="8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x14ac:dyDescent="0.2">
      <c r="A425" s="7"/>
      <c r="B425" s="7"/>
      <c r="D425" s="9"/>
      <c r="E425" s="9"/>
      <c r="F425" s="9"/>
      <c r="G425" s="7"/>
      <c r="H425" s="8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x14ac:dyDescent="0.2">
      <c r="A426" s="7"/>
      <c r="B426" s="7"/>
      <c r="D426" s="9"/>
      <c r="E426" s="9"/>
      <c r="F426" s="9"/>
      <c r="G426" s="7"/>
      <c r="H426" s="8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x14ac:dyDescent="0.2">
      <c r="A427" s="7"/>
      <c r="B427" s="7"/>
      <c r="D427" s="9"/>
      <c r="E427" s="9"/>
      <c r="F427" s="9"/>
      <c r="G427" s="7"/>
      <c r="H427" s="8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x14ac:dyDescent="0.2">
      <c r="A428" s="7"/>
      <c r="B428" s="7"/>
      <c r="D428" s="9"/>
      <c r="E428" s="9"/>
      <c r="F428" s="9"/>
      <c r="G428" s="7"/>
      <c r="H428" s="8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x14ac:dyDescent="0.2">
      <c r="A429" s="7"/>
      <c r="B429" s="7"/>
      <c r="D429" s="9"/>
      <c r="E429" s="9"/>
      <c r="F429" s="9"/>
      <c r="G429" s="7"/>
      <c r="H429" s="8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x14ac:dyDescent="0.2">
      <c r="A430" s="7"/>
      <c r="B430" s="7"/>
      <c r="D430" s="9"/>
      <c r="E430" s="9"/>
      <c r="F430" s="9"/>
      <c r="G430" s="7"/>
      <c r="H430" s="8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x14ac:dyDescent="0.2">
      <c r="A431" s="7"/>
      <c r="B431" s="7"/>
      <c r="D431" s="9"/>
      <c r="E431" s="9"/>
      <c r="F431" s="9"/>
      <c r="G431" s="7"/>
      <c r="H431" s="8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x14ac:dyDescent="0.2">
      <c r="A432" s="7"/>
      <c r="B432" s="7"/>
      <c r="D432" s="9"/>
      <c r="E432" s="9"/>
      <c r="F432" s="9"/>
      <c r="G432" s="7"/>
      <c r="H432" s="8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x14ac:dyDescent="0.2">
      <c r="A433" s="7"/>
      <c r="B433" s="7"/>
      <c r="D433" s="9"/>
      <c r="E433" s="9"/>
      <c r="F433" s="9"/>
      <c r="G433" s="7"/>
      <c r="H433" s="8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x14ac:dyDescent="0.2">
      <c r="A434" s="7"/>
      <c r="B434" s="7"/>
      <c r="D434" s="9"/>
      <c r="E434" s="9"/>
      <c r="F434" s="9"/>
      <c r="G434" s="7"/>
      <c r="H434" s="8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x14ac:dyDescent="0.2">
      <c r="A435" s="7"/>
      <c r="B435" s="7"/>
      <c r="D435" s="9"/>
      <c r="E435" s="9"/>
      <c r="F435" s="9"/>
      <c r="G435" s="7"/>
      <c r="H435" s="8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x14ac:dyDescent="0.2">
      <c r="A436" s="7"/>
      <c r="B436" s="7"/>
      <c r="D436" s="9"/>
      <c r="E436" s="9"/>
      <c r="F436" s="9"/>
      <c r="G436" s="7"/>
      <c r="H436" s="8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x14ac:dyDescent="0.2">
      <c r="A437" s="7"/>
      <c r="B437" s="7"/>
      <c r="D437" s="9"/>
      <c r="E437" s="9"/>
      <c r="F437" s="9"/>
      <c r="G437" s="7"/>
      <c r="H437" s="8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x14ac:dyDescent="0.2">
      <c r="A438" s="7"/>
      <c r="B438" s="7"/>
      <c r="D438" s="9"/>
      <c r="E438" s="9"/>
      <c r="F438" s="9"/>
      <c r="G438" s="7"/>
      <c r="H438" s="8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x14ac:dyDescent="0.2">
      <c r="A439" s="7"/>
      <c r="B439" s="7"/>
      <c r="D439" s="9"/>
      <c r="E439" s="9"/>
      <c r="F439" s="9"/>
      <c r="G439" s="7"/>
      <c r="H439" s="8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x14ac:dyDescent="0.2">
      <c r="A440" s="7"/>
      <c r="B440" s="7"/>
      <c r="D440" s="9"/>
      <c r="E440" s="9"/>
      <c r="F440" s="9"/>
      <c r="G440" s="7"/>
      <c r="H440" s="8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x14ac:dyDescent="0.2">
      <c r="A441" s="7"/>
      <c r="B441" s="7"/>
      <c r="D441" s="9"/>
      <c r="E441" s="9"/>
      <c r="F441" s="9"/>
      <c r="G441" s="7"/>
      <c r="H441" s="8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x14ac:dyDescent="0.2">
      <c r="A442" s="7"/>
      <c r="B442" s="7"/>
      <c r="D442" s="9"/>
      <c r="E442" s="9"/>
      <c r="F442" s="9"/>
      <c r="G442" s="7"/>
      <c r="H442" s="8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x14ac:dyDescent="0.2">
      <c r="A443" s="7"/>
      <c r="B443" s="7"/>
      <c r="D443" s="9"/>
      <c r="E443" s="9"/>
      <c r="F443" s="9"/>
      <c r="G443" s="7"/>
      <c r="H443" s="8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x14ac:dyDescent="0.2">
      <c r="A444" s="7"/>
      <c r="B444" s="7"/>
      <c r="D444" s="9"/>
      <c r="E444" s="9"/>
      <c r="F444" s="9"/>
      <c r="G444" s="7"/>
      <c r="H444" s="8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x14ac:dyDescent="0.2">
      <c r="A445" s="7"/>
      <c r="B445" s="7"/>
      <c r="D445" s="9"/>
      <c r="E445" s="9"/>
      <c r="F445" s="9"/>
      <c r="G445" s="7"/>
      <c r="H445" s="8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x14ac:dyDescent="0.2">
      <c r="A446" s="7"/>
      <c r="B446" s="7"/>
      <c r="D446" s="9"/>
      <c r="E446" s="9"/>
      <c r="F446" s="9"/>
      <c r="G446" s="7"/>
      <c r="H446" s="8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x14ac:dyDescent="0.2">
      <c r="A447" s="7"/>
      <c r="B447" s="7"/>
      <c r="D447" s="9"/>
      <c r="E447" s="9"/>
      <c r="F447" s="9"/>
      <c r="G447" s="7"/>
      <c r="H447" s="8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x14ac:dyDescent="0.2">
      <c r="A448" s="7"/>
      <c r="B448" s="7"/>
      <c r="D448" s="9"/>
      <c r="E448" s="9"/>
      <c r="F448" s="9"/>
      <c r="G448" s="7"/>
      <c r="H448" s="8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x14ac:dyDescent="0.2">
      <c r="A449" s="7"/>
      <c r="B449" s="7"/>
      <c r="D449" s="9"/>
      <c r="E449" s="9"/>
      <c r="F449" s="9"/>
      <c r="G449" s="7"/>
      <c r="H449" s="8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x14ac:dyDescent="0.2">
      <c r="A450" s="7"/>
      <c r="B450" s="7"/>
      <c r="D450" s="9"/>
      <c r="E450" s="9"/>
      <c r="F450" s="9"/>
      <c r="G450" s="7"/>
      <c r="H450" s="8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x14ac:dyDescent="0.2">
      <c r="A451" s="7"/>
      <c r="B451" s="7"/>
      <c r="D451" s="9"/>
      <c r="E451" s="9"/>
      <c r="F451" s="9"/>
      <c r="G451" s="7"/>
      <c r="H451" s="8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x14ac:dyDescent="0.2">
      <c r="A452" s="7"/>
      <c r="B452" s="7"/>
      <c r="D452" s="9"/>
      <c r="E452" s="9"/>
      <c r="F452" s="9"/>
      <c r="G452" s="7"/>
      <c r="H452" s="8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x14ac:dyDescent="0.2">
      <c r="A453" s="7"/>
      <c r="B453" s="7"/>
      <c r="D453" s="9"/>
      <c r="E453" s="9"/>
      <c r="F453" s="9"/>
      <c r="G453" s="7"/>
      <c r="H453" s="8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x14ac:dyDescent="0.2">
      <c r="A454" s="7"/>
      <c r="B454" s="7"/>
      <c r="D454" s="9"/>
      <c r="E454" s="9"/>
      <c r="F454" s="9"/>
      <c r="G454" s="7"/>
      <c r="H454" s="8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x14ac:dyDescent="0.2">
      <c r="A455" s="7"/>
      <c r="B455" s="7"/>
      <c r="D455" s="9"/>
      <c r="E455" s="9"/>
      <c r="F455" s="9"/>
      <c r="G455" s="7"/>
      <c r="H455" s="8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x14ac:dyDescent="0.2">
      <c r="A456" s="7"/>
      <c r="B456" s="7"/>
      <c r="D456" s="9"/>
      <c r="E456" s="9"/>
      <c r="F456" s="9"/>
      <c r="G456" s="7"/>
      <c r="H456" s="8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x14ac:dyDescent="0.2">
      <c r="A457" s="7"/>
      <c r="B457" s="7"/>
      <c r="D457" s="9"/>
      <c r="E457" s="9"/>
      <c r="F457" s="9"/>
      <c r="G457" s="7"/>
      <c r="H457" s="8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x14ac:dyDescent="0.2">
      <c r="A458" s="7"/>
      <c r="B458" s="7"/>
      <c r="D458" s="9"/>
      <c r="E458" s="9"/>
      <c r="F458" s="9"/>
      <c r="G458" s="7"/>
      <c r="H458" s="8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x14ac:dyDescent="0.2">
      <c r="A459" s="7"/>
      <c r="B459" s="7"/>
      <c r="D459" s="9"/>
      <c r="E459" s="9"/>
      <c r="F459" s="9"/>
      <c r="G459" s="7"/>
      <c r="H459" s="8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x14ac:dyDescent="0.2">
      <c r="A460" s="7"/>
      <c r="B460" s="7"/>
      <c r="D460" s="9"/>
      <c r="E460" s="9"/>
      <c r="F460" s="9"/>
      <c r="G460" s="7"/>
      <c r="H460" s="8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x14ac:dyDescent="0.2">
      <c r="A461" s="7"/>
      <c r="B461" s="7"/>
      <c r="D461" s="9"/>
      <c r="E461" s="9"/>
      <c r="F461" s="9"/>
      <c r="G461" s="7"/>
      <c r="H461" s="8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x14ac:dyDescent="0.2">
      <c r="A462" s="7"/>
      <c r="B462" s="7"/>
      <c r="D462" s="9"/>
      <c r="E462" s="9"/>
      <c r="F462" s="9"/>
      <c r="G462" s="7"/>
      <c r="H462" s="8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x14ac:dyDescent="0.2">
      <c r="A463" s="7"/>
      <c r="B463" s="7"/>
      <c r="D463" s="9"/>
      <c r="E463" s="9"/>
      <c r="F463" s="9"/>
      <c r="G463" s="7"/>
      <c r="H463" s="8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x14ac:dyDescent="0.2">
      <c r="A464" s="7"/>
      <c r="B464" s="7"/>
      <c r="D464" s="9"/>
      <c r="E464" s="9"/>
      <c r="F464" s="9"/>
      <c r="G464" s="7"/>
      <c r="H464" s="8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x14ac:dyDescent="0.2">
      <c r="A465" s="7"/>
      <c r="B465" s="7"/>
      <c r="D465" s="9"/>
      <c r="E465" s="9"/>
      <c r="F465" s="9"/>
      <c r="G465" s="7"/>
      <c r="H465" s="8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x14ac:dyDescent="0.2">
      <c r="A466" s="7"/>
      <c r="B466" s="7"/>
      <c r="D466" s="9"/>
      <c r="E466" s="9"/>
      <c r="F466" s="9"/>
      <c r="G466" s="7"/>
      <c r="H466" s="8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x14ac:dyDescent="0.2">
      <c r="A467" s="7"/>
      <c r="B467" s="7"/>
      <c r="D467" s="9"/>
      <c r="E467" s="9"/>
      <c r="F467" s="9"/>
      <c r="G467" s="7"/>
      <c r="H467" s="8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x14ac:dyDescent="0.2">
      <c r="A468" s="7"/>
      <c r="B468" s="7"/>
      <c r="D468" s="9"/>
      <c r="E468" s="9"/>
      <c r="F468" s="9"/>
      <c r="G468" s="7"/>
      <c r="H468" s="8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x14ac:dyDescent="0.2">
      <c r="A469" s="7"/>
      <c r="B469" s="7"/>
      <c r="D469" s="9"/>
      <c r="E469" s="9"/>
      <c r="F469" s="9"/>
      <c r="G469" s="7"/>
      <c r="H469" s="8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x14ac:dyDescent="0.2">
      <c r="A470" s="7"/>
      <c r="B470" s="7"/>
      <c r="D470" s="9"/>
      <c r="E470" s="9"/>
      <c r="F470" s="9"/>
      <c r="G470" s="7"/>
      <c r="H470" s="8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x14ac:dyDescent="0.2">
      <c r="A471" s="7"/>
      <c r="B471" s="7"/>
      <c r="D471" s="9"/>
      <c r="E471" s="9"/>
      <c r="F471" s="9"/>
      <c r="G471" s="7"/>
      <c r="H471" s="8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x14ac:dyDescent="0.2">
      <c r="A472" s="7"/>
      <c r="B472" s="7"/>
      <c r="D472" s="9"/>
      <c r="E472" s="9"/>
      <c r="F472" s="9"/>
      <c r="G472" s="7"/>
      <c r="H472" s="8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x14ac:dyDescent="0.2">
      <c r="A473" s="7"/>
      <c r="B473" s="7"/>
      <c r="D473" s="9"/>
      <c r="E473" s="9"/>
      <c r="F473" s="9"/>
      <c r="G473" s="7"/>
      <c r="H473" s="8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x14ac:dyDescent="0.2">
      <c r="A474" s="7"/>
      <c r="B474" s="7"/>
      <c r="D474" s="9"/>
      <c r="E474" s="9"/>
      <c r="F474" s="9"/>
      <c r="G474" s="7"/>
      <c r="H474" s="8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x14ac:dyDescent="0.2">
      <c r="A475" s="7"/>
      <c r="B475" s="7"/>
      <c r="D475" s="9"/>
      <c r="E475" s="9"/>
      <c r="F475" s="9"/>
      <c r="G475" s="7"/>
      <c r="H475" s="8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x14ac:dyDescent="0.2">
      <c r="A476" s="7"/>
      <c r="B476" s="7"/>
      <c r="D476" s="9"/>
      <c r="E476" s="9"/>
      <c r="F476" s="9"/>
      <c r="G476" s="7"/>
      <c r="H476" s="8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x14ac:dyDescent="0.2">
      <c r="A477" s="7"/>
      <c r="B477" s="7"/>
      <c r="D477" s="9"/>
      <c r="E477" s="9"/>
      <c r="F477" s="9"/>
      <c r="G477" s="7"/>
      <c r="H477" s="8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x14ac:dyDescent="0.2">
      <c r="A478" s="7"/>
      <c r="B478" s="7"/>
      <c r="D478" s="9"/>
      <c r="E478" s="9"/>
      <c r="F478" s="9"/>
      <c r="G478" s="7"/>
      <c r="H478" s="8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x14ac:dyDescent="0.2">
      <c r="A479" s="7"/>
      <c r="B479" s="7"/>
      <c r="D479" s="9"/>
      <c r="E479" s="9"/>
      <c r="F479" s="9"/>
      <c r="G479" s="7"/>
      <c r="H479" s="8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x14ac:dyDescent="0.2">
      <c r="A480" s="7"/>
      <c r="B480" s="7"/>
      <c r="D480" s="9"/>
      <c r="E480" s="9"/>
      <c r="F480" s="9"/>
      <c r="G480" s="7"/>
      <c r="H480" s="8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x14ac:dyDescent="0.2">
      <c r="A481" s="7"/>
      <c r="B481" s="7"/>
      <c r="D481" s="9"/>
      <c r="E481" s="9"/>
      <c r="F481" s="9"/>
      <c r="G481" s="7"/>
      <c r="H481" s="8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x14ac:dyDescent="0.2">
      <c r="A482" s="7"/>
      <c r="B482" s="7"/>
      <c r="D482" s="9"/>
      <c r="E482" s="9"/>
      <c r="F482" s="9"/>
      <c r="G482" s="7"/>
      <c r="H482" s="8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x14ac:dyDescent="0.2">
      <c r="A483" s="7"/>
      <c r="B483" s="7"/>
      <c r="D483" s="9"/>
      <c r="E483" s="9"/>
      <c r="F483" s="9"/>
      <c r="G483" s="7"/>
      <c r="H483" s="8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x14ac:dyDescent="0.2">
      <c r="A484" s="7"/>
      <c r="B484" s="7"/>
      <c r="D484" s="9"/>
      <c r="E484" s="9"/>
      <c r="F484" s="9"/>
      <c r="G484" s="7"/>
      <c r="H484" s="8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x14ac:dyDescent="0.2">
      <c r="A485" s="7"/>
      <c r="B485" s="7"/>
      <c r="D485" s="9"/>
      <c r="E485" s="9"/>
      <c r="F485" s="9"/>
      <c r="G485" s="7"/>
      <c r="H485" s="8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x14ac:dyDescent="0.2">
      <c r="A486" s="7"/>
      <c r="B486" s="7"/>
      <c r="D486" s="9"/>
      <c r="E486" s="9"/>
      <c r="F486" s="9"/>
      <c r="G486" s="7"/>
      <c r="H486" s="8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x14ac:dyDescent="0.2">
      <c r="A487" s="7"/>
      <c r="B487" s="7"/>
      <c r="D487" s="9"/>
      <c r="E487" s="9"/>
      <c r="F487" s="9"/>
      <c r="G487" s="7"/>
      <c r="H487" s="8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x14ac:dyDescent="0.2">
      <c r="A488" s="7"/>
      <c r="B488" s="7"/>
      <c r="D488" s="9"/>
      <c r="E488" s="9"/>
      <c r="F488" s="9"/>
      <c r="G488" s="7"/>
      <c r="H488" s="8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x14ac:dyDescent="0.2">
      <c r="A489" s="7"/>
      <c r="B489" s="7"/>
      <c r="D489" s="9"/>
      <c r="E489" s="9"/>
      <c r="F489" s="9"/>
      <c r="G489" s="7"/>
      <c r="H489" s="8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x14ac:dyDescent="0.2">
      <c r="A490" s="7"/>
      <c r="B490" s="7"/>
      <c r="D490" s="9"/>
      <c r="E490" s="9"/>
      <c r="F490" s="9"/>
      <c r="G490" s="7"/>
      <c r="H490" s="8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x14ac:dyDescent="0.2">
      <c r="A491" s="7"/>
      <c r="B491" s="7"/>
      <c r="D491" s="9"/>
      <c r="E491" s="9"/>
      <c r="F491" s="9"/>
      <c r="G491" s="7"/>
      <c r="H491" s="8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x14ac:dyDescent="0.2">
      <c r="A492" s="7"/>
      <c r="B492" s="7"/>
      <c r="D492" s="9"/>
      <c r="E492" s="9"/>
      <c r="F492" s="9"/>
      <c r="G492" s="7"/>
      <c r="H492" s="8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x14ac:dyDescent="0.2">
      <c r="A493" s="7"/>
      <c r="B493" s="7"/>
      <c r="D493" s="9"/>
      <c r="E493" s="9"/>
      <c r="F493" s="9"/>
      <c r="G493" s="7"/>
      <c r="H493" s="8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x14ac:dyDescent="0.2">
      <c r="A494" s="7"/>
      <c r="B494" s="7"/>
      <c r="D494" s="9"/>
      <c r="E494" s="9"/>
      <c r="F494" s="9"/>
      <c r="G494" s="7"/>
      <c r="H494" s="8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x14ac:dyDescent="0.2">
      <c r="A495" s="7"/>
      <c r="B495" s="7"/>
      <c r="D495" s="9"/>
      <c r="E495" s="9"/>
      <c r="F495" s="9"/>
      <c r="G495" s="7"/>
      <c r="H495" s="8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x14ac:dyDescent="0.2">
      <c r="A496" s="7"/>
      <c r="B496" s="7"/>
      <c r="D496" s="9"/>
      <c r="E496" s="9"/>
      <c r="F496" s="9"/>
      <c r="G496" s="7"/>
      <c r="H496" s="8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x14ac:dyDescent="0.2">
      <c r="A497" s="7"/>
      <c r="B497" s="7"/>
      <c r="D497" s="9"/>
      <c r="E497" s="9"/>
      <c r="F497" s="9"/>
      <c r="G497" s="7"/>
      <c r="H497" s="8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x14ac:dyDescent="0.2">
      <c r="A498" s="7"/>
      <c r="B498" s="7"/>
      <c r="D498" s="9"/>
      <c r="E498" s="9"/>
      <c r="F498" s="9"/>
      <c r="G498" s="7"/>
      <c r="H498" s="8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x14ac:dyDescent="0.2">
      <c r="A499" s="7"/>
      <c r="B499" s="7"/>
      <c r="D499" s="9"/>
      <c r="E499" s="9"/>
      <c r="F499" s="9"/>
      <c r="G499" s="7"/>
      <c r="H499" s="8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x14ac:dyDescent="0.2">
      <c r="A500" s="7"/>
      <c r="B500" s="7"/>
      <c r="D500" s="9"/>
      <c r="E500" s="9"/>
      <c r="F500" s="9"/>
      <c r="G500" s="7"/>
      <c r="H500" s="8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x14ac:dyDescent="0.2">
      <c r="A501" s="7"/>
      <c r="B501" s="7"/>
      <c r="D501" s="9"/>
      <c r="E501" s="9"/>
      <c r="F501" s="9"/>
      <c r="G501" s="7"/>
      <c r="H501" s="8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x14ac:dyDescent="0.2">
      <c r="A502" s="7"/>
      <c r="B502" s="7"/>
      <c r="D502" s="9"/>
      <c r="E502" s="9"/>
      <c r="F502" s="9"/>
      <c r="G502" s="7"/>
      <c r="H502" s="8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x14ac:dyDescent="0.2">
      <c r="A503" s="7"/>
      <c r="B503" s="7"/>
      <c r="D503" s="9"/>
      <c r="E503" s="9"/>
      <c r="F503" s="9"/>
      <c r="G503" s="7"/>
      <c r="H503" s="8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x14ac:dyDescent="0.2">
      <c r="A504" s="7"/>
      <c r="B504" s="7"/>
      <c r="D504" s="9"/>
      <c r="E504" s="9"/>
      <c r="F504" s="9"/>
      <c r="G504" s="7"/>
      <c r="H504" s="8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x14ac:dyDescent="0.2">
      <c r="A505" s="7"/>
      <c r="B505" s="7"/>
      <c r="D505" s="9"/>
      <c r="E505" s="9"/>
      <c r="F505" s="9"/>
      <c r="G505" s="7"/>
      <c r="H505" s="8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x14ac:dyDescent="0.2">
      <c r="A506" s="7"/>
      <c r="B506" s="7"/>
      <c r="D506" s="9"/>
      <c r="E506" s="9"/>
      <c r="F506" s="9"/>
      <c r="G506" s="7"/>
      <c r="H506" s="8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x14ac:dyDescent="0.2">
      <c r="A507" s="7"/>
      <c r="B507" s="7"/>
      <c r="D507" s="9"/>
      <c r="E507" s="9"/>
      <c r="F507" s="9"/>
      <c r="G507" s="7"/>
      <c r="H507" s="8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x14ac:dyDescent="0.2">
      <c r="A508" s="7"/>
      <c r="B508" s="7"/>
      <c r="D508" s="9"/>
      <c r="E508" s="9"/>
      <c r="F508" s="9"/>
      <c r="G508" s="7"/>
      <c r="H508" s="8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x14ac:dyDescent="0.2">
      <c r="A509" s="7"/>
      <c r="B509" s="7"/>
      <c r="D509" s="9"/>
      <c r="E509" s="9"/>
      <c r="F509" s="9"/>
      <c r="G509" s="7"/>
      <c r="H509" s="8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x14ac:dyDescent="0.2">
      <c r="A510" s="7"/>
      <c r="B510" s="7"/>
      <c r="D510" s="9"/>
      <c r="E510" s="9"/>
      <c r="F510" s="9"/>
      <c r="G510" s="7"/>
      <c r="H510" s="8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x14ac:dyDescent="0.2">
      <c r="A511" s="7"/>
      <c r="B511" s="7"/>
      <c r="D511" s="9"/>
      <c r="E511" s="9"/>
      <c r="F511" s="9"/>
      <c r="G511" s="7"/>
      <c r="H511" s="8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x14ac:dyDescent="0.2">
      <c r="A512" s="7"/>
      <c r="B512" s="7"/>
      <c r="D512" s="9"/>
      <c r="E512" s="9"/>
      <c r="F512" s="9"/>
      <c r="G512" s="7"/>
      <c r="H512" s="8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x14ac:dyDescent="0.2">
      <c r="A513" s="7"/>
      <c r="B513" s="7"/>
      <c r="D513" s="9"/>
      <c r="E513" s="9"/>
      <c r="F513" s="9"/>
      <c r="G513" s="7"/>
      <c r="H513" s="8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x14ac:dyDescent="0.2">
      <c r="A514" s="7"/>
      <c r="B514" s="7"/>
      <c r="D514" s="9"/>
      <c r="E514" s="9"/>
      <c r="F514" s="9"/>
      <c r="G514" s="7"/>
      <c r="H514" s="8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x14ac:dyDescent="0.2">
      <c r="A515" s="7"/>
      <c r="B515" s="7"/>
      <c r="D515" s="9"/>
      <c r="E515" s="9"/>
      <c r="F515" s="9"/>
      <c r="G515" s="7"/>
      <c r="H515" s="8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x14ac:dyDescent="0.2">
      <c r="A516" s="7"/>
      <c r="B516" s="7"/>
      <c r="D516" s="9"/>
      <c r="E516" s="9"/>
      <c r="F516" s="9"/>
      <c r="G516" s="7"/>
      <c r="H516" s="8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x14ac:dyDescent="0.2">
      <c r="A517" s="7"/>
      <c r="B517" s="7"/>
      <c r="D517" s="9"/>
      <c r="E517" s="9"/>
      <c r="F517" s="9"/>
      <c r="G517" s="7"/>
      <c r="H517" s="8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x14ac:dyDescent="0.2">
      <c r="A518" s="7"/>
      <c r="B518" s="7"/>
      <c r="D518" s="9"/>
      <c r="E518" s="9"/>
      <c r="F518" s="9"/>
      <c r="G518" s="7"/>
      <c r="H518" s="8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x14ac:dyDescent="0.2">
      <c r="A519" s="7"/>
      <c r="B519" s="7"/>
      <c r="D519" s="9"/>
      <c r="E519" s="9"/>
      <c r="F519" s="9"/>
      <c r="G519" s="7"/>
      <c r="H519" s="8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x14ac:dyDescent="0.2">
      <c r="A520" s="7"/>
      <c r="B520" s="7"/>
      <c r="D520" s="9"/>
      <c r="E520" s="9"/>
      <c r="F520" s="9"/>
      <c r="G520" s="7"/>
      <c r="H520" s="8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x14ac:dyDescent="0.2">
      <c r="A521" s="7"/>
      <c r="B521" s="7"/>
      <c r="D521" s="9"/>
      <c r="E521" s="9"/>
      <c r="F521" s="9"/>
      <c r="G521" s="7"/>
      <c r="H521" s="8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x14ac:dyDescent="0.2">
      <c r="A522" s="7"/>
      <c r="B522" s="7"/>
      <c r="D522" s="9"/>
      <c r="E522" s="9"/>
      <c r="F522" s="9"/>
      <c r="G522" s="7"/>
      <c r="H522" s="8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x14ac:dyDescent="0.2">
      <c r="A523" s="7"/>
      <c r="B523" s="7"/>
      <c r="D523" s="9"/>
      <c r="E523" s="9"/>
      <c r="F523" s="9"/>
      <c r="G523" s="7"/>
      <c r="H523" s="8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x14ac:dyDescent="0.2">
      <c r="A524" s="7"/>
      <c r="B524" s="7"/>
      <c r="D524" s="9"/>
      <c r="E524" s="9"/>
      <c r="F524" s="9"/>
      <c r="G524" s="7"/>
      <c r="H524" s="8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x14ac:dyDescent="0.2">
      <c r="A525" s="7"/>
      <c r="B525" s="7"/>
      <c r="D525" s="9"/>
      <c r="E525" s="9"/>
      <c r="F525" s="9"/>
      <c r="G525" s="7"/>
      <c r="H525" s="8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x14ac:dyDescent="0.2">
      <c r="A526" s="7"/>
      <c r="B526" s="7"/>
      <c r="D526" s="9"/>
      <c r="E526" s="9"/>
      <c r="F526" s="9"/>
      <c r="G526" s="7"/>
      <c r="H526" s="8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x14ac:dyDescent="0.2">
      <c r="A527" s="7"/>
      <c r="B527" s="7"/>
      <c r="D527" s="9"/>
      <c r="E527" s="9"/>
      <c r="F527" s="9"/>
      <c r="G527" s="7"/>
      <c r="H527" s="8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x14ac:dyDescent="0.2">
      <c r="A528" s="7"/>
      <c r="B528" s="7"/>
      <c r="D528" s="9"/>
      <c r="E528" s="9"/>
      <c r="F528" s="9"/>
      <c r="G528" s="7"/>
      <c r="H528" s="8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x14ac:dyDescent="0.2">
      <c r="A529" s="7"/>
      <c r="B529" s="7"/>
      <c r="D529" s="9"/>
      <c r="E529" s="9"/>
      <c r="F529" s="9"/>
      <c r="G529" s="7"/>
      <c r="H529" s="8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x14ac:dyDescent="0.2">
      <c r="A530" s="7"/>
      <c r="B530" s="7"/>
      <c r="D530" s="9"/>
      <c r="E530" s="9"/>
      <c r="F530" s="9"/>
      <c r="G530" s="7"/>
      <c r="H530" s="8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x14ac:dyDescent="0.2">
      <c r="A531" s="7"/>
      <c r="B531" s="7"/>
      <c r="D531" s="9"/>
      <c r="E531" s="9"/>
      <c r="F531" s="9"/>
      <c r="G531" s="7"/>
      <c r="H531" s="8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x14ac:dyDescent="0.2">
      <c r="A532" s="7"/>
      <c r="B532" s="7"/>
      <c r="D532" s="9"/>
      <c r="E532" s="9"/>
      <c r="F532" s="9"/>
      <c r="G532" s="7"/>
      <c r="H532" s="8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x14ac:dyDescent="0.2">
      <c r="A533" s="7"/>
      <c r="B533" s="7"/>
      <c r="D533" s="9"/>
      <c r="E533" s="9"/>
      <c r="F533" s="9"/>
      <c r="G533" s="7"/>
      <c r="H533" s="8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x14ac:dyDescent="0.2">
      <c r="A534" s="7"/>
      <c r="B534" s="7"/>
      <c r="D534" s="9"/>
      <c r="E534" s="9"/>
      <c r="F534" s="9"/>
      <c r="G534" s="7"/>
      <c r="H534" s="8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x14ac:dyDescent="0.2">
      <c r="A535" s="7"/>
      <c r="B535" s="7"/>
      <c r="D535" s="9"/>
      <c r="E535" s="9"/>
      <c r="F535" s="9"/>
      <c r="G535" s="7"/>
      <c r="H535" s="8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x14ac:dyDescent="0.2">
      <c r="A536" s="7"/>
      <c r="B536" s="7"/>
      <c r="D536" s="9"/>
      <c r="E536" s="9"/>
      <c r="F536" s="9"/>
      <c r="G536" s="7"/>
      <c r="H536" s="8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x14ac:dyDescent="0.2">
      <c r="A537" s="7"/>
      <c r="B537" s="7"/>
      <c r="D537" s="9"/>
      <c r="E537" s="9"/>
      <c r="F537" s="9"/>
      <c r="G537" s="7"/>
      <c r="H537" s="8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x14ac:dyDescent="0.2">
      <c r="A538" s="7"/>
      <c r="B538" s="7"/>
      <c r="D538" s="9"/>
      <c r="E538" s="9"/>
      <c r="F538" s="9"/>
      <c r="G538" s="7"/>
      <c r="H538" s="8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x14ac:dyDescent="0.2">
      <c r="A539" s="7"/>
      <c r="B539" s="7"/>
      <c r="D539" s="9"/>
      <c r="E539" s="9"/>
      <c r="F539" s="9"/>
      <c r="G539" s="7"/>
      <c r="H539" s="8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x14ac:dyDescent="0.2">
      <c r="A540" s="7"/>
      <c r="B540" s="7"/>
      <c r="D540" s="9"/>
      <c r="E540" s="9"/>
      <c r="F540" s="9"/>
      <c r="G540" s="7"/>
      <c r="H540" s="8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x14ac:dyDescent="0.2">
      <c r="A541" s="7"/>
      <c r="B541" s="7"/>
      <c r="D541" s="9"/>
      <c r="E541" s="9"/>
      <c r="F541" s="9"/>
      <c r="G541" s="7"/>
      <c r="H541" s="8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x14ac:dyDescent="0.2">
      <c r="A542" s="7"/>
      <c r="B542" s="7"/>
      <c r="D542" s="9"/>
      <c r="E542" s="9"/>
      <c r="F542" s="9"/>
      <c r="G542" s="7"/>
      <c r="H542" s="8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x14ac:dyDescent="0.2">
      <c r="A543" s="7"/>
      <c r="B543" s="7"/>
      <c r="D543" s="9"/>
      <c r="E543" s="9"/>
      <c r="F543" s="9"/>
      <c r="G543" s="7"/>
      <c r="H543" s="8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x14ac:dyDescent="0.2">
      <c r="A544" s="7"/>
      <c r="B544" s="7"/>
      <c r="D544" s="9"/>
      <c r="E544" s="9"/>
      <c r="F544" s="9"/>
      <c r="G544" s="7"/>
      <c r="H544" s="8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x14ac:dyDescent="0.2">
      <c r="A545" s="7"/>
      <c r="B545" s="7"/>
      <c r="D545" s="9"/>
      <c r="E545" s="9"/>
      <c r="F545" s="9"/>
      <c r="G545" s="7"/>
      <c r="H545" s="8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x14ac:dyDescent="0.2">
      <c r="A546" s="7"/>
      <c r="B546" s="7"/>
      <c r="D546" s="9"/>
      <c r="E546" s="9"/>
      <c r="F546" s="9"/>
      <c r="G546" s="7"/>
      <c r="H546" s="8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x14ac:dyDescent="0.2">
      <c r="A547" s="7"/>
      <c r="B547" s="7"/>
      <c r="D547" s="9"/>
      <c r="E547" s="9"/>
      <c r="F547" s="9"/>
      <c r="G547" s="7"/>
      <c r="H547" s="8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x14ac:dyDescent="0.2">
      <c r="A548" s="7"/>
      <c r="B548" s="7"/>
      <c r="D548" s="9"/>
      <c r="E548" s="9"/>
      <c r="F548" s="9"/>
      <c r="G548" s="7"/>
      <c r="H548" s="8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x14ac:dyDescent="0.2">
      <c r="A549" s="7"/>
      <c r="B549" s="7"/>
      <c r="D549" s="9"/>
      <c r="E549" s="9"/>
      <c r="F549" s="9"/>
      <c r="G549" s="7"/>
      <c r="H549" s="8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x14ac:dyDescent="0.2">
      <c r="A550" s="7"/>
      <c r="B550" s="7"/>
      <c r="D550" s="9"/>
      <c r="E550" s="9"/>
      <c r="F550" s="9"/>
      <c r="G550" s="7"/>
      <c r="H550" s="8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x14ac:dyDescent="0.2">
      <c r="A551" s="7"/>
      <c r="B551" s="7"/>
      <c r="D551" s="9"/>
      <c r="E551" s="9"/>
      <c r="F551" s="9"/>
      <c r="G551" s="7"/>
      <c r="H551" s="8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x14ac:dyDescent="0.2">
      <c r="A552" s="7"/>
      <c r="B552" s="7"/>
      <c r="D552" s="9"/>
      <c r="E552" s="9"/>
      <c r="F552" s="9"/>
      <c r="G552" s="7"/>
      <c r="H552" s="8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x14ac:dyDescent="0.2">
      <c r="A553" s="7"/>
      <c r="B553" s="7"/>
      <c r="D553" s="9"/>
      <c r="E553" s="9"/>
      <c r="F553" s="9"/>
      <c r="G553" s="7"/>
      <c r="H553" s="8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x14ac:dyDescent="0.2">
      <c r="A554" s="7"/>
      <c r="B554" s="7"/>
      <c r="D554" s="9"/>
      <c r="E554" s="9"/>
      <c r="F554" s="9"/>
      <c r="G554" s="7"/>
      <c r="H554" s="8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x14ac:dyDescent="0.2">
      <c r="A555" s="7"/>
      <c r="B555" s="7"/>
      <c r="D555" s="9"/>
      <c r="E555" s="9"/>
      <c r="F555" s="9"/>
      <c r="G555" s="7"/>
      <c r="H555" s="8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x14ac:dyDescent="0.2">
      <c r="A556" s="7"/>
      <c r="B556" s="7"/>
      <c r="D556" s="9"/>
      <c r="E556" s="9"/>
      <c r="F556" s="9"/>
      <c r="G556" s="7"/>
      <c r="H556" s="8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x14ac:dyDescent="0.2">
      <c r="A557" s="7"/>
      <c r="B557" s="7"/>
      <c r="D557" s="9"/>
      <c r="E557" s="9"/>
      <c r="F557" s="9"/>
      <c r="G557" s="7"/>
      <c r="H557" s="8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x14ac:dyDescent="0.2">
      <c r="A558" s="7"/>
      <c r="B558" s="7"/>
      <c r="D558" s="9"/>
      <c r="E558" s="9"/>
      <c r="F558" s="9"/>
      <c r="G558" s="7"/>
      <c r="H558" s="8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x14ac:dyDescent="0.2">
      <c r="A559" s="7"/>
      <c r="B559" s="7"/>
      <c r="D559" s="9"/>
      <c r="E559" s="9"/>
      <c r="F559" s="9"/>
      <c r="G559" s="7"/>
      <c r="H559" s="8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x14ac:dyDescent="0.2">
      <c r="A560" s="7"/>
      <c r="B560" s="7"/>
      <c r="D560" s="9"/>
      <c r="E560" s="9"/>
      <c r="F560" s="9"/>
      <c r="G560" s="7"/>
      <c r="H560" s="8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x14ac:dyDescent="0.2">
      <c r="A561" s="7"/>
      <c r="B561" s="7"/>
      <c r="D561" s="9"/>
      <c r="E561" s="9"/>
      <c r="F561" s="9"/>
      <c r="G561" s="7"/>
      <c r="H561" s="8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x14ac:dyDescent="0.2">
      <c r="A562" s="7"/>
      <c r="B562" s="7"/>
      <c r="D562" s="9"/>
      <c r="E562" s="9"/>
      <c r="F562" s="9"/>
      <c r="G562" s="7"/>
      <c r="H562" s="8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x14ac:dyDescent="0.2">
      <c r="A563" s="7"/>
      <c r="B563" s="7"/>
      <c r="D563" s="9"/>
      <c r="E563" s="9"/>
      <c r="F563" s="9"/>
      <c r="G563" s="7"/>
      <c r="H563" s="8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x14ac:dyDescent="0.2">
      <c r="A564" s="7"/>
      <c r="B564" s="7"/>
      <c r="D564" s="9"/>
      <c r="E564" s="9"/>
      <c r="F564" s="9"/>
      <c r="G564" s="7"/>
      <c r="H564" s="8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x14ac:dyDescent="0.2">
      <c r="A565" s="7"/>
      <c r="B565" s="7"/>
      <c r="D565" s="9"/>
      <c r="E565" s="9"/>
      <c r="F565" s="9"/>
      <c r="G565" s="7"/>
      <c r="H565" s="8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x14ac:dyDescent="0.2">
      <c r="A566" s="7"/>
      <c r="B566" s="7"/>
      <c r="D566" s="9"/>
      <c r="E566" s="9"/>
      <c r="F566" s="9"/>
      <c r="G566" s="7"/>
      <c r="H566" s="8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x14ac:dyDescent="0.2">
      <c r="A567" s="7"/>
      <c r="B567" s="7"/>
      <c r="D567" s="9"/>
      <c r="E567" s="9"/>
      <c r="F567" s="9"/>
      <c r="G567" s="7"/>
      <c r="H567" s="8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x14ac:dyDescent="0.2">
      <c r="A568" s="7"/>
      <c r="B568" s="7"/>
      <c r="D568" s="9"/>
      <c r="E568" s="9"/>
      <c r="F568" s="9"/>
      <c r="G568" s="7"/>
      <c r="H568" s="8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x14ac:dyDescent="0.2">
      <c r="A569" s="7"/>
      <c r="B569" s="7"/>
      <c r="D569" s="9"/>
      <c r="E569" s="9"/>
      <c r="F569" s="9"/>
      <c r="G569" s="7"/>
      <c r="H569" s="8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x14ac:dyDescent="0.2">
      <c r="A570" s="7"/>
      <c r="B570" s="7"/>
      <c r="D570" s="9"/>
      <c r="E570" s="9"/>
      <c r="F570" s="9"/>
      <c r="G570" s="7"/>
      <c r="H570" s="8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x14ac:dyDescent="0.2">
      <c r="A571" s="7"/>
      <c r="B571" s="7"/>
      <c r="D571" s="9"/>
      <c r="E571" s="9"/>
      <c r="F571" s="9"/>
      <c r="G571" s="7"/>
      <c r="H571" s="8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x14ac:dyDescent="0.2">
      <c r="A572" s="7"/>
      <c r="B572" s="7"/>
      <c r="D572" s="9"/>
      <c r="E572" s="9"/>
      <c r="F572" s="9"/>
      <c r="G572" s="7"/>
      <c r="H572" s="8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x14ac:dyDescent="0.2">
      <c r="A573" s="7"/>
      <c r="B573" s="7"/>
      <c r="D573" s="9"/>
      <c r="E573" s="9"/>
      <c r="F573" s="9"/>
      <c r="G573" s="7"/>
      <c r="H573" s="8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x14ac:dyDescent="0.2">
      <c r="A574" s="7"/>
      <c r="B574" s="7"/>
      <c r="D574" s="9"/>
      <c r="E574" s="9"/>
      <c r="F574" s="9"/>
      <c r="G574" s="7"/>
      <c r="H574" s="8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x14ac:dyDescent="0.2">
      <c r="A575" s="7"/>
      <c r="B575" s="7"/>
      <c r="D575" s="9"/>
      <c r="E575" s="9"/>
      <c r="F575" s="9"/>
      <c r="G575" s="7"/>
      <c r="H575" s="8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x14ac:dyDescent="0.2">
      <c r="A576" s="7"/>
      <c r="B576" s="7"/>
      <c r="D576" s="9"/>
      <c r="E576" s="9"/>
      <c r="F576" s="9"/>
      <c r="G576" s="7"/>
      <c r="H576" s="8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x14ac:dyDescent="0.2">
      <c r="A577" s="7"/>
      <c r="B577" s="7"/>
      <c r="D577" s="9"/>
      <c r="E577" s="9"/>
      <c r="F577" s="9"/>
      <c r="G577" s="7"/>
      <c r="H577" s="8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x14ac:dyDescent="0.2">
      <c r="A578" s="7"/>
      <c r="B578" s="7"/>
      <c r="D578" s="9"/>
      <c r="E578" s="9"/>
      <c r="F578" s="9"/>
      <c r="G578" s="7"/>
      <c r="H578" s="8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x14ac:dyDescent="0.2">
      <c r="A579" s="7"/>
      <c r="B579" s="7"/>
      <c r="D579" s="9"/>
      <c r="E579" s="9"/>
      <c r="F579" s="9"/>
      <c r="G579" s="7"/>
      <c r="H579" s="8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x14ac:dyDescent="0.2">
      <c r="A580" s="7"/>
      <c r="B580" s="7"/>
      <c r="D580" s="9"/>
      <c r="E580" s="9"/>
      <c r="F580" s="9"/>
      <c r="G580" s="7"/>
      <c r="H580" s="8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x14ac:dyDescent="0.2">
      <c r="A581" s="7"/>
      <c r="B581" s="7"/>
      <c r="D581" s="9"/>
      <c r="E581" s="9"/>
      <c r="F581" s="9"/>
      <c r="G581" s="7"/>
      <c r="H581" s="8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x14ac:dyDescent="0.2">
      <c r="A582" s="7"/>
      <c r="B582" s="7"/>
      <c r="D582" s="9"/>
      <c r="E582" s="9"/>
      <c r="F582" s="9"/>
      <c r="G582" s="7"/>
      <c r="H582" s="8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x14ac:dyDescent="0.2">
      <c r="A583" s="7"/>
      <c r="B583" s="7"/>
      <c r="D583" s="9"/>
      <c r="E583" s="9"/>
      <c r="F583" s="9"/>
      <c r="G583" s="7"/>
      <c r="H583" s="8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x14ac:dyDescent="0.2">
      <c r="A584" s="7"/>
      <c r="B584" s="7"/>
      <c r="D584" s="9"/>
      <c r="E584" s="9"/>
      <c r="F584" s="9"/>
      <c r="G584" s="7"/>
      <c r="H584" s="8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x14ac:dyDescent="0.2">
      <c r="A585" s="7"/>
      <c r="B585" s="7"/>
      <c r="D585" s="9"/>
      <c r="E585" s="9"/>
      <c r="F585" s="9"/>
      <c r="G585" s="7"/>
      <c r="H585" s="8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x14ac:dyDescent="0.2">
      <c r="A586" s="7"/>
      <c r="B586" s="7"/>
      <c r="D586" s="9"/>
      <c r="E586" s="9"/>
      <c r="F586" s="9"/>
      <c r="G586" s="7"/>
      <c r="H586" s="8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x14ac:dyDescent="0.2">
      <c r="A587" s="7"/>
      <c r="B587" s="7"/>
      <c r="D587" s="9"/>
      <c r="E587" s="9"/>
      <c r="F587" s="9"/>
      <c r="G587" s="7"/>
      <c r="H587" s="8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x14ac:dyDescent="0.2">
      <c r="A588" s="7"/>
      <c r="B588" s="7"/>
      <c r="D588" s="9"/>
      <c r="E588" s="9"/>
      <c r="F588" s="9"/>
      <c r="G588" s="7"/>
      <c r="H588" s="8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x14ac:dyDescent="0.2">
      <c r="A589" s="7"/>
      <c r="B589" s="7"/>
      <c r="D589" s="9"/>
      <c r="E589" s="9"/>
      <c r="F589" s="9"/>
      <c r="G589" s="7"/>
      <c r="H589" s="8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x14ac:dyDescent="0.2">
      <c r="A590" s="7"/>
      <c r="B590" s="7"/>
      <c r="D590" s="9"/>
      <c r="E590" s="9"/>
      <c r="F590" s="9"/>
      <c r="G590" s="7"/>
      <c r="H590" s="8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x14ac:dyDescent="0.2">
      <c r="A591" s="7"/>
      <c r="B591" s="7"/>
      <c r="D591" s="9"/>
      <c r="E591" s="9"/>
      <c r="F591" s="9"/>
      <c r="G591" s="7"/>
      <c r="H591" s="8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x14ac:dyDescent="0.2">
      <c r="A592" s="7"/>
      <c r="B592" s="7"/>
      <c r="D592" s="9"/>
      <c r="E592" s="9"/>
      <c r="F592" s="9"/>
      <c r="G592" s="7"/>
      <c r="H592" s="8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x14ac:dyDescent="0.2">
      <c r="A593" s="7"/>
      <c r="B593" s="7"/>
      <c r="D593" s="9"/>
      <c r="E593" s="9"/>
      <c r="F593" s="9"/>
      <c r="G593" s="7"/>
      <c r="H593" s="8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x14ac:dyDescent="0.2">
      <c r="A594" s="7"/>
      <c r="B594" s="7"/>
      <c r="D594" s="9"/>
      <c r="E594" s="9"/>
      <c r="F594" s="9"/>
      <c r="G594" s="7"/>
      <c r="H594" s="8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x14ac:dyDescent="0.2">
      <c r="A595" s="7"/>
      <c r="B595" s="7"/>
      <c r="D595" s="9"/>
      <c r="E595" s="9"/>
      <c r="F595" s="9"/>
      <c r="G595" s="7"/>
      <c r="H595" s="8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x14ac:dyDescent="0.2">
      <c r="A596" s="7"/>
      <c r="B596" s="7"/>
      <c r="D596" s="9"/>
      <c r="E596" s="9"/>
      <c r="F596" s="9"/>
      <c r="G596" s="7"/>
      <c r="H596" s="8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x14ac:dyDescent="0.2">
      <c r="A597" s="7"/>
      <c r="B597" s="7"/>
      <c r="D597" s="9"/>
      <c r="E597" s="9"/>
      <c r="F597" s="9"/>
      <c r="G597" s="7"/>
      <c r="H597" s="8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x14ac:dyDescent="0.2">
      <c r="A598" s="7"/>
      <c r="B598" s="7"/>
      <c r="D598" s="9"/>
      <c r="E598" s="9"/>
      <c r="F598" s="9"/>
      <c r="G598" s="7"/>
      <c r="H598" s="8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x14ac:dyDescent="0.2">
      <c r="A599" s="7"/>
      <c r="B599" s="7"/>
      <c r="D599" s="9"/>
      <c r="E599" s="9"/>
      <c r="F599" s="9"/>
      <c r="G599" s="7"/>
      <c r="H599" s="8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x14ac:dyDescent="0.2">
      <c r="A600" s="7"/>
      <c r="B600" s="7"/>
      <c r="D600" s="9"/>
      <c r="E600" s="9"/>
      <c r="F600" s="9"/>
      <c r="G600" s="7"/>
      <c r="H600" s="8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x14ac:dyDescent="0.2">
      <c r="A601" s="7"/>
      <c r="B601" s="7"/>
      <c r="D601" s="9"/>
      <c r="E601" s="9"/>
      <c r="F601" s="9"/>
      <c r="G601" s="7"/>
      <c r="H601" s="8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x14ac:dyDescent="0.2">
      <c r="A602" s="7"/>
      <c r="B602" s="7"/>
      <c r="D602" s="9"/>
      <c r="E602" s="9"/>
      <c r="F602" s="9"/>
      <c r="G602" s="7"/>
      <c r="H602" s="8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x14ac:dyDescent="0.2">
      <c r="A603" s="7"/>
      <c r="B603" s="7"/>
      <c r="D603" s="9"/>
      <c r="E603" s="9"/>
      <c r="F603" s="9"/>
      <c r="G603" s="7"/>
      <c r="H603" s="8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x14ac:dyDescent="0.2">
      <c r="A604" s="7"/>
      <c r="B604" s="7"/>
      <c r="D604" s="9"/>
      <c r="E604" s="9"/>
      <c r="F604" s="9"/>
      <c r="G604" s="7"/>
      <c r="H604" s="8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x14ac:dyDescent="0.2">
      <c r="A605" s="7"/>
      <c r="B605" s="7"/>
      <c r="D605" s="9"/>
      <c r="E605" s="9"/>
      <c r="F605" s="9"/>
      <c r="G605" s="7"/>
      <c r="H605" s="8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x14ac:dyDescent="0.2">
      <c r="A606" s="7"/>
      <c r="B606" s="7"/>
      <c r="D606" s="9"/>
      <c r="E606" s="9"/>
      <c r="F606" s="9"/>
      <c r="G606" s="7"/>
      <c r="H606" s="8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x14ac:dyDescent="0.2">
      <c r="A607" s="7"/>
      <c r="B607" s="7"/>
      <c r="D607" s="9"/>
      <c r="E607" s="9"/>
      <c r="F607" s="9"/>
      <c r="G607" s="7"/>
      <c r="H607" s="8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x14ac:dyDescent="0.2">
      <c r="A608" s="7"/>
      <c r="B608" s="7"/>
      <c r="D608" s="9"/>
      <c r="E608" s="9"/>
      <c r="F608" s="9"/>
      <c r="G608" s="7"/>
      <c r="H608" s="8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x14ac:dyDescent="0.2">
      <c r="A609" s="7"/>
      <c r="B609" s="7"/>
      <c r="D609" s="9"/>
      <c r="E609" s="9"/>
      <c r="F609" s="9"/>
      <c r="G609" s="7"/>
      <c r="H609" s="8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x14ac:dyDescent="0.2">
      <c r="A610" s="7"/>
      <c r="B610" s="7"/>
      <c r="D610" s="9"/>
      <c r="E610" s="9"/>
      <c r="F610" s="9"/>
      <c r="G610" s="7"/>
      <c r="H610" s="8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x14ac:dyDescent="0.2">
      <c r="A611" s="7"/>
      <c r="B611" s="7"/>
      <c r="D611" s="9"/>
      <c r="E611" s="9"/>
      <c r="F611" s="9"/>
      <c r="G611" s="7"/>
      <c r="H611" s="8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x14ac:dyDescent="0.2">
      <c r="A612" s="7"/>
      <c r="B612" s="7"/>
      <c r="D612" s="9"/>
      <c r="E612" s="9"/>
      <c r="F612" s="9"/>
      <c r="G612" s="7"/>
      <c r="H612" s="8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x14ac:dyDescent="0.2">
      <c r="A613" s="7"/>
      <c r="B613" s="7"/>
      <c r="D613" s="9"/>
      <c r="E613" s="9"/>
      <c r="F613" s="9"/>
      <c r="G613" s="7"/>
      <c r="H613" s="8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x14ac:dyDescent="0.2">
      <c r="A614" s="7"/>
      <c r="B614" s="7"/>
      <c r="D614" s="9"/>
      <c r="E614" s="9"/>
      <c r="F614" s="9"/>
      <c r="G614" s="7"/>
      <c r="H614" s="8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x14ac:dyDescent="0.2">
      <c r="A615" s="7"/>
      <c r="B615" s="7"/>
      <c r="D615" s="9"/>
      <c r="E615" s="9"/>
      <c r="F615" s="9"/>
      <c r="G615" s="7"/>
      <c r="H615" s="8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x14ac:dyDescent="0.2">
      <c r="A616" s="7"/>
      <c r="B616" s="7"/>
      <c r="D616" s="9"/>
      <c r="E616" s="9"/>
      <c r="F616" s="9"/>
      <c r="G616" s="7"/>
      <c r="H616" s="8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x14ac:dyDescent="0.2">
      <c r="A617" s="7"/>
      <c r="B617" s="7"/>
      <c r="D617" s="9"/>
      <c r="E617" s="9"/>
      <c r="F617" s="9"/>
      <c r="G617" s="7"/>
      <c r="H617" s="8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x14ac:dyDescent="0.2">
      <c r="A618" s="7"/>
      <c r="B618" s="7"/>
      <c r="D618" s="9"/>
      <c r="E618" s="9"/>
      <c r="F618" s="9"/>
      <c r="G618" s="7"/>
      <c r="H618" s="8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x14ac:dyDescent="0.2">
      <c r="A619" s="7"/>
      <c r="B619" s="7"/>
      <c r="D619" s="9"/>
      <c r="E619" s="9"/>
      <c r="F619" s="9"/>
      <c r="G619" s="7"/>
      <c r="H619" s="8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x14ac:dyDescent="0.2">
      <c r="A620" s="7"/>
      <c r="B620" s="7"/>
      <c r="D620" s="9"/>
      <c r="E620" s="9"/>
      <c r="F620" s="9"/>
      <c r="G620" s="7"/>
      <c r="H620" s="8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x14ac:dyDescent="0.2">
      <c r="A621" s="7"/>
      <c r="B621" s="7"/>
      <c r="D621" s="9"/>
      <c r="E621" s="9"/>
      <c r="F621" s="9"/>
      <c r="G621" s="7"/>
      <c r="H621" s="8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x14ac:dyDescent="0.2">
      <c r="A622" s="7"/>
      <c r="B622" s="7"/>
      <c r="D622" s="9"/>
      <c r="E622" s="9"/>
      <c r="F622" s="9"/>
      <c r="G622" s="7"/>
      <c r="H622" s="8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x14ac:dyDescent="0.2">
      <c r="A623" s="7"/>
      <c r="B623" s="7"/>
      <c r="D623" s="9"/>
      <c r="E623" s="9"/>
      <c r="F623" s="9"/>
      <c r="G623" s="7"/>
      <c r="H623" s="8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x14ac:dyDescent="0.2">
      <c r="A624" s="7"/>
      <c r="B624" s="7"/>
      <c r="D624" s="9"/>
      <c r="E624" s="9"/>
      <c r="F624" s="9"/>
      <c r="G624" s="7"/>
      <c r="H624" s="8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x14ac:dyDescent="0.2">
      <c r="A625" s="7"/>
      <c r="B625" s="7"/>
      <c r="D625" s="9"/>
      <c r="E625" s="9"/>
      <c r="F625" s="9"/>
      <c r="G625" s="7"/>
      <c r="H625" s="8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x14ac:dyDescent="0.2">
      <c r="A626" s="7"/>
      <c r="B626" s="7"/>
      <c r="D626" s="9"/>
      <c r="E626" s="9"/>
      <c r="F626" s="9"/>
      <c r="G626" s="7"/>
      <c r="H626" s="8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x14ac:dyDescent="0.2">
      <c r="A627" s="7"/>
      <c r="B627" s="7"/>
      <c r="D627" s="9"/>
      <c r="E627" s="9"/>
      <c r="F627" s="9"/>
      <c r="G627" s="7"/>
      <c r="H627" s="8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x14ac:dyDescent="0.2">
      <c r="A628" s="7"/>
      <c r="B628" s="7"/>
      <c r="D628" s="9"/>
      <c r="E628" s="9"/>
      <c r="F628" s="9"/>
      <c r="G628" s="7"/>
      <c r="H628" s="8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x14ac:dyDescent="0.2">
      <c r="A629" s="7"/>
      <c r="B629" s="7"/>
      <c r="D629" s="9"/>
      <c r="E629" s="9"/>
      <c r="F629" s="9"/>
      <c r="G629" s="7"/>
      <c r="H629" s="8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x14ac:dyDescent="0.2">
      <c r="A630" s="7"/>
      <c r="B630" s="7"/>
      <c r="D630" s="9"/>
      <c r="E630" s="9"/>
      <c r="F630" s="9"/>
      <c r="G630" s="7"/>
      <c r="H630" s="8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x14ac:dyDescent="0.2">
      <c r="A631" s="7"/>
      <c r="B631" s="7"/>
      <c r="D631" s="9"/>
      <c r="E631" s="9"/>
      <c r="F631" s="9"/>
      <c r="G631" s="7"/>
      <c r="H631" s="8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x14ac:dyDescent="0.2">
      <c r="A632" s="7"/>
      <c r="B632" s="7"/>
      <c r="D632" s="9"/>
      <c r="E632" s="9"/>
      <c r="F632" s="9"/>
      <c r="G632" s="7"/>
      <c r="H632" s="8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x14ac:dyDescent="0.2">
      <c r="A633" s="7"/>
      <c r="B633" s="7"/>
      <c r="D633" s="9"/>
      <c r="E633" s="9"/>
      <c r="F633" s="9"/>
      <c r="G633" s="7"/>
      <c r="H633" s="8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x14ac:dyDescent="0.2">
      <c r="A634" s="7"/>
      <c r="B634" s="7"/>
      <c r="D634" s="9"/>
      <c r="E634" s="9"/>
      <c r="F634" s="9"/>
      <c r="G634" s="7"/>
      <c r="H634" s="8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x14ac:dyDescent="0.2">
      <c r="A635" s="7"/>
      <c r="B635" s="7"/>
      <c r="D635" s="9"/>
      <c r="E635" s="9"/>
      <c r="F635" s="9"/>
      <c r="G635" s="7"/>
      <c r="H635" s="8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x14ac:dyDescent="0.2">
      <c r="A636" s="7"/>
      <c r="B636" s="7"/>
      <c r="D636" s="9"/>
      <c r="E636" s="9"/>
      <c r="F636" s="9"/>
      <c r="G636" s="7"/>
      <c r="H636" s="8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x14ac:dyDescent="0.2">
      <c r="A637" s="7"/>
      <c r="B637" s="7"/>
      <c r="D637" s="9"/>
      <c r="E637" s="9"/>
      <c r="F637" s="9"/>
      <c r="G637" s="7"/>
      <c r="H637" s="8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x14ac:dyDescent="0.2">
      <c r="A638" s="7"/>
      <c r="B638" s="7"/>
      <c r="D638" s="9"/>
      <c r="E638" s="9"/>
      <c r="F638" s="9"/>
      <c r="G638" s="7"/>
      <c r="H638" s="8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x14ac:dyDescent="0.2">
      <c r="A639" s="7"/>
      <c r="B639" s="7"/>
      <c r="D639" s="9"/>
      <c r="E639" s="9"/>
      <c r="F639" s="9"/>
      <c r="G639" s="7"/>
      <c r="H639" s="8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x14ac:dyDescent="0.2">
      <c r="A640" s="7"/>
      <c r="B640" s="7"/>
      <c r="D640" s="9"/>
      <c r="E640" s="9"/>
      <c r="F640" s="9"/>
      <c r="G640" s="7"/>
      <c r="H640" s="8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x14ac:dyDescent="0.2">
      <c r="A641" s="7"/>
      <c r="B641" s="7"/>
      <c r="D641" s="9"/>
      <c r="E641" s="9"/>
      <c r="F641" s="9"/>
      <c r="G641" s="7"/>
      <c r="H641" s="8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x14ac:dyDescent="0.2">
      <c r="A642" s="7"/>
      <c r="B642" s="7"/>
      <c r="D642" s="9"/>
      <c r="E642" s="9"/>
      <c r="F642" s="9"/>
      <c r="G642" s="7"/>
      <c r="H642" s="8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x14ac:dyDescent="0.2">
      <c r="A643" s="7"/>
      <c r="B643" s="7"/>
      <c r="D643" s="9"/>
      <c r="E643" s="9"/>
      <c r="F643" s="9"/>
      <c r="G643" s="7"/>
      <c r="H643" s="8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x14ac:dyDescent="0.2">
      <c r="A644" s="7"/>
      <c r="B644" s="7"/>
      <c r="D644" s="9"/>
      <c r="E644" s="9"/>
      <c r="F644" s="9"/>
      <c r="G644" s="7"/>
      <c r="H644" s="8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x14ac:dyDescent="0.2">
      <c r="A645" s="7"/>
      <c r="B645" s="7"/>
      <c r="D645" s="9"/>
      <c r="E645" s="9"/>
      <c r="F645" s="9"/>
      <c r="G645" s="7"/>
      <c r="H645" s="8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x14ac:dyDescent="0.2">
      <c r="A646" s="7"/>
      <c r="B646" s="7"/>
      <c r="D646" s="9"/>
      <c r="E646" s="9"/>
      <c r="F646" s="9"/>
      <c r="G646" s="7"/>
      <c r="H646" s="8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x14ac:dyDescent="0.2">
      <c r="A647" s="7"/>
      <c r="B647" s="7"/>
      <c r="D647" s="9"/>
      <c r="E647" s="9"/>
      <c r="F647" s="9"/>
      <c r="G647" s="7"/>
      <c r="H647" s="8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x14ac:dyDescent="0.2">
      <c r="A648" s="7"/>
      <c r="B648" s="7"/>
      <c r="D648" s="9"/>
      <c r="E648" s="9"/>
      <c r="F648" s="9"/>
      <c r="G648" s="7"/>
      <c r="H648" s="8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x14ac:dyDescent="0.2">
      <c r="A649" s="7"/>
      <c r="B649" s="7"/>
      <c r="D649" s="9"/>
      <c r="E649" s="9"/>
      <c r="F649" s="9"/>
      <c r="G649" s="7"/>
      <c r="H649" s="8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x14ac:dyDescent="0.2">
      <c r="A650" s="7"/>
      <c r="B650" s="7"/>
      <c r="D650" s="9"/>
      <c r="E650" s="9"/>
      <c r="F650" s="9"/>
      <c r="G650" s="7"/>
      <c r="H650" s="8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x14ac:dyDescent="0.2">
      <c r="A651" s="7"/>
      <c r="B651" s="7"/>
      <c r="D651" s="9"/>
      <c r="E651" s="9"/>
      <c r="F651" s="9"/>
      <c r="G651" s="7"/>
      <c r="H651" s="8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x14ac:dyDescent="0.2">
      <c r="A652" s="7"/>
      <c r="B652" s="7"/>
      <c r="D652" s="9"/>
      <c r="E652" s="9"/>
      <c r="F652" s="9"/>
      <c r="G652" s="7"/>
      <c r="H652" s="8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x14ac:dyDescent="0.2">
      <c r="A653" s="7"/>
      <c r="B653" s="7"/>
      <c r="D653" s="9"/>
      <c r="E653" s="9"/>
      <c r="F653" s="9"/>
      <c r="G653" s="7"/>
      <c r="H653" s="8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x14ac:dyDescent="0.2">
      <c r="A654" s="7"/>
      <c r="B654" s="7"/>
      <c r="D654" s="9"/>
      <c r="E654" s="9"/>
      <c r="F654" s="9"/>
      <c r="G654" s="7"/>
      <c r="H654" s="8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x14ac:dyDescent="0.2">
      <c r="A655" s="7"/>
      <c r="B655" s="7"/>
      <c r="D655" s="9"/>
      <c r="E655" s="9"/>
      <c r="F655" s="9"/>
      <c r="G655" s="7"/>
      <c r="H655" s="8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x14ac:dyDescent="0.2">
      <c r="A656" s="7"/>
      <c r="B656" s="7"/>
      <c r="D656" s="9"/>
      <c r="E656" s="9"/>
      <c r="F656" s="9"/>
      <c r="G656" s="7"/>
      <c r="H656" s="8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x14ac:dyDescent="0.2">
      <c r="A657" s="7"/>
      <c r="B657" s="7"/>
      <c r="D657" s="9"/>
      <c r="E657" s="9"/>
      <c r="F657" s="9"/>
      <c r="G657" s="7"/>
      <c r="H657" s="8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x14ac:dyDescent="0.2">
      <c r="A658" s="7"/>
      <c r="B658" s="7"/>
      <c r="D658" s="9"/>
      <c r="E658" s="9"/>
      <c r="F658" s="9"/>
      <c r="G658" s="7"/>
      <c r="H658" s="8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x14ac:dyDescent="0.2">
      <c r="A659" s="7"/>
      <c r="B659" s="7"/>
      <c r="D659" s="9"/>
      <c r="E659" s="9"/>
      <c r="F659" s="9"/>
      <c r="G659" s="7"/>
      <c r="H659" s="8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x14ac:dyDescent="0.2">
      <c r="A660" s="7"/>
      <c r="B660" s="7"/>
      <c r="D660" s="9"/>
      <c r="E660" s="9"/>
      <c r="F660" s="9"/>
      <c r="G660" s="7"/>
      <c r="H660" s="8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x14ac:dyDescent="0.2">
      <c r="A661" s="7"/>
      <c r="B661" s="7"/>
      <c r="D661" s="9"/>
      <c r="E661" s="9"/>
      <c r="F661" s="9"/>
      <c r="G661" s="7"/>
      <c r="H661" s="8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x14ac:dyDescent="0.2">
      <c r="A662" s="7"/>
      <c r="B662" s="7"/>
      <c r="D662" s="9"/>
      <c r="E662" s="9"/>
      <c r="F662" s="9"/>
      <c r="G662" s="7"/>
      <c r="H662" s="8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x14ac:dyDescent="0.2">
      <c r="A663" s="7"/>
      <c r="B663" s="7"/>
      <c r="D663" s="9"/>
      <c r="E663" s="9"/>
      <c r="F663" s="9"/>
      <c r="G663" s="7"/>
      <c r="H663" s="8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x14ac:dyDescent="0.2">
      <c r="A664" s="7"/>
      <c r="B664" s="7"/>
      <c r="D664" s="9"/>
      <c r="E664" s="9"/>
      <c r="F664" s="9"/>
      <c r="G664" s="7"/>
      <c r="H664" s="8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x14ac:dyDescent="0.2">
      <c r="A665" s="7"/>
      <c r="B665" s="7"/>
      <c r="D665" s="9"/>
      <c r="E665" s="9"/>
      <c r="F665" s="9"/>
      <c r="G665" s="7"/>
      <c r="H665" s="8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x14ac:dyDescent="0.2">
      <c r="A666" s="7"/>
      <c r="B666" s="7"/>
      <c r="D666" s="9"/>
      <c r="E666" s="9"/>
      <c r="F666" s="9"/>
      <c r="G666" s="7"/>
      <c r="H666" s="8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x14ac:dyDescent="0.2">
      <c r="A667" s="7"/>
      <c r="B667" s="7"/>
      <c r="D667" s="9"/>
      <c r="E667" s="9"/>
      <c r="F667" s="9"/>
      <c r="G667" s="7"/>
      <c r="H667" s="8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x14ac:dyDescent="0.2">
      <c r="A668" s="7"/>
      <c r="B668" s="7"/>
      <c r="D668" s="9"/>
      <c r="E668" s="9"/>
      <c r="F668" s="9"/>
      <c r="G668" s="7"/>
      <c r="H668" s="8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x14ac:dyDescent="0.2">
      <c r="A669" s="7"/>
      <c r="B669" s="7"/>
      <c r="D669" s="9"/>
      <c r="E669" s="9"/>
      <c r="F669" s="9"/>
      <c r="G669" s="7"/>
      <c r="H669" s="8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x14ac:dyDescent="0.2">
      <c r="A670" s="7"/>
      <c r="B670" s="7"/>
      <c r="D670" s="9"/>
      <c r="E670" s="9"/>
      <c r="F670" s="9"/>
      <c r="G670" s="7"/>
      <c r="H670" s="8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x14ac:dyDescent="0.2">
      <c r="A671" s="7"/>
      <c r="B671" s="7"/>
      <c r="D671" s="9"/>
      <c r="E671" s="9"/>
      <c r="F671" s="9"/>
      <c r="G671" s="7"/>
      <c r="H671" s="8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x14ac:dyDescent="0.2">
      <c r="A672" s="7"/>
      <c r="B672" s="7"/>
      <c r="D672" s="9"/>
      <c r="E672" s="9"/>
      <c r="F672" s="9"/>
      <c r="G672" s="7"/>
      <c r="H672" s="8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x14ac:dyDescent="0.2">
      <c r="A673" s="7"/>
      <c r="B673" s="7"/>
      <c r="D673" s="9"/>
      <c r="E673" s="9"/>
      <c r="F673" s="9"/>
      <c r="G673" s="7"/>
      <c r="H673" s="8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x14ac:dyDescent="0.2">
      <c r="A674" s="7"/>
      <c r="B674" s="7"/>
      <c r="D674" s="9"/>
      <c r="E674" s="9"/>
      <c r="F674" s="9"/>
      <c r="G674" s="7"/>
      <c r="H674" s="8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x14ac:dyDescent="0.2">
      <c r="A675" s="7"/>
      <c r="B675" s="7"/>
      <c r="D675" s="9"/>
      <c r="E675" s="9"/>
      <c r="F675" s="9"/>
      <c r="G675" s="7"/>
      <c r="H675" s="8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x14ac:dyDescent="0.2">
      <c r="A676" s="7"/>
      <c r="B676" s="7"/>
      <c r="D676" s="9"/>
      <c r="E676" s="9"/>
      <c r="F676" s="9"/>
      <c r="G676" s="7"/>
      <c r="H676" s="8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x14ac:dyDescent="0.2">
      <c r="A677" s="7"/>
      <c r="B677" s="7"/>
      <c r="D677" s="9"/>
      <c r="E677" s="9"/>
      <c r="F677" s="9"/>
      <c r="G677" s="7"/>
      <c r="H677" s="8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x14ac:dyDescent="0.2">
      <c r="A678" s="7"/>
      <c r="B678" s="7"/>
      <c r="D678" s="9"/>
      <c r="E678" s="9"/>
      <c r="F678" s="9"/>
      <c r="G678" s="7"/>
      <c r="H678" s="8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x14ac:dyDescent="0.2">
      <c r="A679" s="7"/>
      <c r="B679" s="7"/>
      <c r="D679" s="9"/>
      <c r="E679" s="9"/>
      <c r="F679" s="9"/>
      <c r="G679" s="7"/>
      <c r="H679" s="8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x14ac:dyDescent="0.2">
      <c r="A680" s="7"/>
      <c r="B680" s="7"/>
      <c r="D680" s="9"/>
      <c r="E680" s="9"/>
      <c r="F680" s="9"/>
      <c r="G680" s="7"/>
      <c r="H680" s="8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x14ac:dyDescent="0.2">
      <c r="A681" s="7"/>
      <c r="B681" s="7"/>
      <c r="D681" s="9"/>
      <c r="E681" s="9"/>
      <c r="F681" s="9"/>
      <c r="G681" s="7"/>
      <c r="H681" s="8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x14ac:dyDescent="0.2">
      <c r="A682" s="7"/>
      <c r="B682" s="7"/>
      <c r="D682" s="9"/>
      <c r="E682" s="9"/>
      <c r="F682" s="9"/>
      <c r="G682" s="7"/>
      <c r="H682" s="8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x14ac:dyDescent="0.2">
      <c r="A683" s="7"/>
      <c r="B683" s="7"/>
      <c r="D683" s="9"/>
      <c r="E683" s="9"/>
      <c r="F683" s="9"/>
      <c r="G683" s="7"/>
      <c r="H683" s="8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x14ac:dyDescent="0.2">
      <c r="A684" s="7"/>
      <c r="B684" s="7"/>
      <c r="D684" s="9"/>
      <c r="E684" s="9"/>
      <c r="F684" s="9"/>
      <c r="G684" s="7"/>
      <c r="H684" s="8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x14ac:dyDescent="0.2">
      <c r="A685" s="7"/>
      <c r="B685" s="7"/>
      <c r="D685" s="9"/>
      <c r="E685" s="9"/>
      <c r="F685" s="9"/>
      <c r="G685" s="7"/>
      <c r="H685" s="8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x14ac:dyDescent="0.2">
      <c r="A686" s="7"/>
      <c r="B686" s="7"/>
      <c r="D686" s="9"/>
      <c r="E686" s="9"/>
      <c r="F686" s="9"/>
      <c r="G686" s="7"/>
      <c r="H686" s="8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x14ac:dyDescent="0.2">
      <c r="A687" s="7"/>
      <c r="B687" s="7"/>
      <c r="D687" s="9"/>
      <c r="E687" s="9"/>
      <c r="F687" s="9"/>
      <c r="G687" s="7"/>
      <c r="H687" s="8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x14ac:dyDescent="0.2">
      <c r="A688" s="7"/>
      <c r="B688" s="7"/>
      <c r="D688" s="9"/>
      <c r="E688" s="9"/>
      <c r="F688" s="9"/>
      <c r="G688" s="7"/>
      <c r="H688" s="8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x14ac:dyDescent="0.2">
      <c r="A689" s="7"/>
      <c r="B689" s="7"/>
      <c r="D689" s="9"/>
      <c r="E689" s="9"/>
      <c r="F689" s="9"/>
      <c r="G689" s="7"/>
      <c r="H689" s="8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x14ac:dyDescent="0.2">
      <c r="A690" s="7"/>
      <c r="B690" s="7"/>
      <c r="D690" s="9"/>
      <c r="E690" s="9"/>
      <c r="F690" s="9"/>
      <c r="G690" s="7"/>
      <c r="H690" s="8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x14ac:dyDescent="0.2">
      <c r="A691" s="7"/>
      <c r="B691" s="7"/>
      <c r="D691" s="9"/>
      <c r="E691" s="9"/>
      <c r="F691" s="9"/>
      <c r="G691" s="7"/>
      <c r="H691" s="8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x14ac:dyDescent="0.2">
      <c r="A692" s="7"/>
      <c r="B692" s="7"/>
      <c r="D692" s="9"/>
      <c r="E692" s="9"/>
      <c r="F692" s="9"/>
      <c r="G692" s="7"/>
      <c r="H692" s="8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x14ac:dyDescent="0.2">
      <c r="A693" s="7"/>
      <c r="B693" s="7"/>
      <c r="D693" s="9"/>
      <c r="E693" s="9"/>
      <c r="F693" s="9"/>
      <c r="G693" s="7"/>
      <c r="H693" s="8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x14ac:dyDescent="0.2">
      <c r="A694" s="7"/>
      <c r="B694" s="7"/>
      <c r="D694" s="9"/>
      <c r="E694" s="9"/>
      <c r="F694" s="9"/>
      <c r="G694" s="7"/>
      <c r="H694" s="8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x14ac:dyDescent="0.2">
      <c r="A695" s="7"/>
      <c r="B695" s="7"/>
      <c r="D695" s="9"/>
      <c r="E695" s="9"/>
      <c r="F695" s="9"/>
      <c r="G695" s="7"/>
      <c r="H695" s="8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x14ac:dyDescent="0.2">
      <c r="A696" s="7"/>
      <c r="B696" s="7"/>
      <c r="D696" s="9"/>
      <c r="E696" s="9"/>
      <c r="F696" s="9"/>
      <c r="G696" s="7"/>
      <c r="H696" s="8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x14ac:dyDescent="0.2">
      <c r="A697" s="7"/>
      <c r="B697" s="7"/>
      <c r="D697" s="9"/>
      <c r="E697" s="9"/>
      <c r="F697" s="9"/>
      <c r="G697" s="7"/>
      <c r="H697" s="8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x14ac:dyDescent="0.2">
      <c r="A698" s="7"/>
      <c r="B698" s="7"/>
      <c r="D698" s="9"/>
      <c r="E698" s="9"/>
      <c r="F698" s="9"/>
      <c r="G698" s="7"/>
      <c r="H698" s="8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x14ac:dyDescent="0.2">
      <c r="A699" s="7"/>
      <c r="B699" s="7"/>
      <c r="D699" s="9"/>
      <c r="E699" s="9"/>
      <c r="F699" s="9"/>
      <c r="G699" s="7"/>
      <c r="H699" s="8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x14ac:dyDescent="0.2">
      <c r="A700" s="7"/>
      <c r="B700" s="7"/>
      <c r="D700" s="9"/>
      <c r="E700" s="9"/>
      <c r="F700" s="9"/>
      <c r="G700" s="7"/>
      <c r="H700" s="8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x14ac:dyDescent="0.2">
      <c r="A701" s="7"/>
      <c r="B701" s="7"/>
      <c r="D701" s="9"/>
      <c r="E701" s="9"/>
      <c r="F701" s="9"/>
      <c r="G701" s="7"/>
      <c r="H701" s="8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x14ac:dyDescent="0.2">
      <c r="A702" s="7"/>
      <c r="B702" s="7"/>
      <c r="D702" s="9"/>
      <c r="E702" s="9"/>
      <c r="F702" s="9"/>
      <c r="G702" s="7"/>
      <c r="H702" s="8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x14ac:dyDescent="0.2">
      <c r="A703" s="7"/>
      <c r="B703" s="7"/>
      <c r="D703" s="9"/>
      <c r="E703" s="9"/>
      <c r="F703" s="9"/>
      <c r="G703" s="7"/>
      <c r="H703" s="8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x14ac:dyDescent="0.2">
      <c r="A704" s="7"/>
      <c r="B704" s="7"/>
      <c r="D704" s="9"/>
      <c r="E704" s="9"/>
      <c r="F704" s="9"/>
      <c r="G704" s="7"/>
      <c r="H704" s="8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x14ac:dyDescent="0.2">
      <c r="A705" s="7"/>
      <c r="B705" s="7"/>
      <c r="D705" s="9"/>
      <c r="E705" s="9"/>
      <c r="F705" s="9"/>
      <c r="G705" s="7"/>
      <c r="H705" s="8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x14ac:dyDescent="0.2">
      <c r="A706" s="7"/>
      <c r="B706" s="7"/>
      <c r="D706" s="9"/>
      <c r="E706" s="9"/>
      <c r="F706" s="9"/>
      <c r="G706" s="7"/>
      <c r="H706" s="8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x14ac:dyDescent="0.2">
      <c r="A707" s="7"/>
      <c r="B707" s="7"/>
      <c r="D707" s="9"/>
      <c r="E707" s="9"/>
      <c r="F707" s="9"/>
      <c r="G707" s="7"/>
      <c r="H707" s="8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x14ac:dyDescent="0.2">
      <c r="A708" s="7"/>
      <c r="B708" s="7"/>
      <c r="D708" s="9"/>
      <c r="E708" s="9"/>
      <c r="F708" s="9"/>
      <c r="G708" s="7"/>
      <c r="H708" s="8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x14ac:dyDescent="0.2">
      <c r="A709" s="7"/>
      <c r="B709" s="7"/>
      <c r="D709" s="9"/>
      <c r="E709" s="9"/>
      <c r="F709" s="9"/>
      <c r="G709" s="7"/>
      <c r="H709" s="8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x14ac:dyDescent="0.2">
      <c r="A710" s="7"/>
      <c r="B710" s="7"/>
      <c r="D710" s="9"/>
      <c r="E710" s="9"/>
      <c r="F710" s="9"/>
      <c r="G710" s="7"/>
      <c r="H710" s="8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x14ac:dyDescent="0.2">
      <c r="A711" s="7"/>
      <c r="B711" s="7"/>
      <c r="D711" s="9"/>
      <c r="E711" s="9"/>
      <c r="F711" s="9"/>
      <c r="G711" s="7"/>
      <c r="H711" s="8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x14ac:dyDescent="0.2">
      <c r="A712" s="7"/>
      <c r="B712" s="7"/>
      <c r="D712" s="9"/>
      <c r="E712" s="9"/>
      <c r="F712" s="9"/>
      <c r="G712" s="7"/>
      <c r="H712" s="8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x14ac:dyDescent="0.2">
      <c r="A713" s="7"/>
      <c r="B713" s="7"/>
      <c r="D713" s="9"/>
      <c r="E713" s="9"/>
      <c r="F713" s="9"/>
      <c r="G713" s="7"/>
      <c r="H713" s="8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x14ac:dyDescent="0.2">
      <c r="A714" s="7"/>
      <c r="B714" s="7"/>
      <c r="D714" s="9"/>
      <c r="E714" s="9"/>
      <c r="F714" s="9"/>
      <c r="G714" s="7"/>
      <c r="H714" s="8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x14ac:dyDescent="0.2">
      <c r="A715" s="7"/>
      <c r="B715" s="7"/>
      <c r="D715" s="9"/>
      <c r="E715" s="9"/>
      <c r="F715" s="9"/>
      <c r="G715" s="7"/>
      <c r="H715" s="8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x14ac:dyDescent="0.2">
      <c r="A716" s="7"/>
      <c r="B716" s="7"/>
      <c r="D716" s="9"/>
      <c r="E716" s="9"/>
      <c r="F716" s="9"/>
      <c r="G716" s="7"/>
      <c r="H716" s="8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x14ac:dyDescent="0.2">
      <c r="A717" s="7"/>
      <c r="B717" s="7"/>
      <c r="D717" s="9"/>
      <c r="E717" s="9"/>
      <c r="F717" s="9"/>
      <c r="G717" s="7"/>
      <c r="H717" s="8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x14ac:dyDescent="0.2">
      <c r="A718" s="7"/>
      <c r="B718" s="7"/>
      <c r="D718" s="9"/>
      <c r="E718" s="9"/>
      <c r="F718" s="9"/>
      <c r="G718" s="7"/>
      <c r="H718" s="8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x14ac:dyDescent="0.2">
      <c r="A719" s="7"/>
      <c r="B719" s="7"/>
      <c r="D719" s="9"/>
      <c r="E719" s="9"/>
      <c r="F719" s="9"/>
      <c r="G719" s="7"/>
      <c r="H719" s="8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x14ac:dyDescent="0.2">
      <c r="A720" s="7"/>
      <c r="B720" s="7"/>
      <c r="D720" s="9"/>
      <c r="E720" s="9"/>
      <c r="F720" s="9"/>
      <c r="G720" s="7"/>
      <c r="H720" s="8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x14ac:dyDescent="0.2">
      <c r="A721" s="7"/>
      <c r="B721" s="7"/>
      <c r="D721" s="9"/>
      <c r="E721" s="9"/>
      <c r="F721" s="9"/>
      <c r="G721" s="7"/>
      <c r="H721" s="8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x14ac:dyDescent="0.2">
      <c r="A722" s="7"/>
      <c r="B722" s="7"/>
      <c r="D722" s="9"/>
      <c r="E722" s="9"/>
      <c r="F722" s="9"/>
      <c r="G722" s="7"/>
      <c r="H722" s="8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x14ac:dyDescent="0.2">
      <c r="A723" s="7"/>
      <c r="B723" s="7"/>
      <c r="D723" s="9"/>
      <c r="E723" s="9"/>
      <c r="F723" s="9"/>
      <c r="G723" s="7"/>
      <c r="H723" s="8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x14ac:dyDescent="0.2">
      <c r="A724" s="7"/>
      <c r="B724" s="7"/>
      <c r="D724" s="9"/>
      <c r="E724" s="9"/>
      <c r="F724" s="9"/>
      <c r="G724" s="7"/>
      <c r="H724" s="8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x14ac:dyDescent="0.2">
      <c r="A725" s="7"/>
      <c r="B725" s="7"/>
      <c r="D725" s="9"/>
      <c r="E725" s="9"/>
      <c r="F725" s="9"/>
      <c r="G725" s="7"/>
      <c r="H725" s="8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x14ac:dyDescent="0.2">
      <c r="A726" s="7"/>
      <c r="B726" s="7"/>
      <c r="D726" s="9"/>
      <c r="E726" s="9"/>
      <c r="F726" s="9"/>
      <c r="G726" s="7"/>
      <c r="H726" s="8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x14ac:dyDescent="0.2">
      <c r="A727" s="7"/>
      <c r="B727" s="7"/>
      <c r="D727" s="9"/>
      <c r="E727" s="9"/>
      <c r="F727" s="9"/>
      <c r="G727" s="7"/>
      <c r="H727" s="8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x14ac:dyDescent="0.2">
      <c r="A728" s="7"/>
      <c r="B728" s="7"/>
      <c r="D728" s="9"/>
      <c r="E728" s="9"/>
      <c r="F728" s="9"/>
      <c r="G728" s="7"/>
      <c r="H728" s="8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x14ac:dyDescent="0.2">
      <c r="A729" s="7"/>
      <c r="B729" s="7"/>
      <c r="D729" s="9"/>
      <c r="E729" s="9"/>
      <c r="F729" s="9"/>
      <c r="G729" s="7"/>
      <c r="H729" s="8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x14ac:dyDescent="0.2">
      <c r="A730" s="7"/>
      <c r="B730" s="7"/>
      <c r="D730" s="9"/>
      <c r="E730" s="9"/>
      <c r="F730" s="9"/>
      <c r="G730" s="7"/>
      <c r="H730" s="8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x14ac:dyDescent="0.2">
      <c r="A731" s="7"/>
      <c r="B731" s="7"/>
      <c r="D731" s="9"/>
      <c r="E731" s="9"/>
      <c r="F731" s="9"/>
      <c r="G731" s="7"/>
      <c r="H731" s="8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x14ac:dyDescent="0.2">
      <c r="A732" s="7"/>
      <c r="B732" s="7"/>
      <c r="D732" s="9"/>
      <c r="E732" s="9"/>
      <c r="F732" s="9"/>
      <c r="G732" s="7"/>
      <c r="H732" s="8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x14ac:dyDescent="0.2">
      <c r="A733" s="7"/>
      <c r="B733" s="7"/>
      <c r="D733" s="9"/>
      <c r="E733" s="9"/>
      <c r="F733" s="9"/>
      <c r="G733" s="7"/>
      <c r="H733" s="8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x14ac:dyDescent="0.2">
      <c r="A734" s="7"/>
      <c r="B734" s="7"/>
      <c r="D734" s="9"/>
      <c r="E734" s="9"/>
      <c r="F734" s="9"/>
      <c r="G734" s="7"/>
      <c r="H734" s="8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x14ac:dyDescent="0.2">
      <c r="A735" s="7"/>
      <c r="B735" s="7"/>
      <c r="D735" s="9"/>
      <c r="E735" s="9"/>
      <c r="F735" s="9"/>
      <c r="G735" s="7"/>
      <c r="H735" s="8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x14ac:dyDescent="0.2">
      <c r="A736" s="7"/>
      <c r="B736" s="7"/>
      <c r="D736" s="9"/>
      <c r="E736" s="9"/>
      <c r="F736" s="9"/>
      <c r="G736" s="7"/>
      <c r="H736" s="8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x14ac:dyDescent="0.2">
      <c r="A737" s="7"/>
      <c r="B737" s="7"/>
      <c r="D737" s="9"/>
      <c r="E737" s="9"/>
      <c r="F737" s="9"/>
      <c r="G737" s="7"/>
      <c r="H737" s="8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x14ac:dyDescent="0.2">
      <c r="A738" s="7"/>
      <c r="B738" s="7"/>
      <c r="D738" s="9"/>
      <c r="E738" s="9"/>
      <c r="F738" s="9"/>
      <c r="G738" s="7"/>
      <c r="H738" s="8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x14ac:dyDescent="0.2">
      <c r="A739" s="7"/>
      <c r="B739" s="7"/>
      <c r="D739" s="9"/>
      <c r="E739" s="9"/>
      <c r="F739" s="9"/>
      <c r="G739" s="7"/>
      <c r="H739" s="8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x14ac:dyDescent="0.2">
      <c r="A740" s="7"/>
      <c r="B740" s="7"/>
      <c r="D740" s="9"/>
      <c r="E740" s="9"/>
      <c r="F740" s="9"/>
      <c r="G740" s="7"/>
      <c r="H740" s="8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x14ac:dyDescent="0.2">
      <c r="A741" s="7"/>
      <c r="B741" s="7"/>
      <c r="D741" s="9"/>
      <c r="E741" s="9"/>
      <c r="F741" s="9"/>
      <c r="G741" s="7"/>
      <c r="H741" s="8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x14ac:dyDescent="0.2">
      <c r="A742" s="7"/>
      <c r="B742" s="7"/>
      <c r="D742" s="9"/>
      <c r="E742" s="9"/>
      <c r="F742" s="9"/>
      <c r="G742" s="7"/>
      <c r="H742" s="8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x14ac:dyDescent="0.2">
      <c r="A743" s="7"/>
      <c r="B743" s="7"/>
      <c r="D743" s="9"/>
      <c r="E743" s="9"/>
      <c r="F743" s="9"/>
      <c r="G743" s="7"/>
      <c r="H743" s="8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x14ac:dyDescent="0.2">
      <c r="A744" s="7"/>
      <c r="B744" s="7"/>
      <c r="D744" s="9"/>
      <c r="E744" s="9"/>
      <c r="F744" s="9"/>
      <c r="G744" s="7"/>
      <c r="H744" s="8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x14ac:dyDescent="0.2">
      <c r="A745" s="7"/>
      <c r="B745" s="7"/>
      <c r="D745" s="9"/>
      <c r="E745" s="9"/>
      <c r="F745" s="9"/>
      <c r="G745" s="7"/>
      <c r="H745" s="8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x14ac:dyDescent="0.2">
      <c r="A746" s="7"/>
      <c r="B746" s="7"/>
      <c r="D746" s="9"/>
      <c r="E746" s="9"/>
      <c r="F746" s="9"/>
      <c r="G746" s="7"/>
      <c r="H746" s="8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x14ac:dyDescent="0.2">
      <c r="A747" s="7"/>
      <c r="B747" s="7"/>
      <c r="D747" s="9"/>
      <c r="E747" s="9"/>
      <c r="F747" s="9"/>
      <c r="G747" s="7"/>
      <c r="H747" s="8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x14ac:dyDescent="0.2">
      <c r="A748" s="7"/>
      <c r="B748" s="7"/>
      <c r="D748" s="9"/>
      <c r="E748" s="9"/>
      <c r="F748" s="9"/>
      <c r="G748" s="7"/>
      <c r="H748" s="8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x14ac:dyDescent="0.2">
      <c r="A749" s="7"/>
      <c r="B749" s="7"/>
      <c r="D749" s="9"/>
      <c r="E749" s="9"/>
      <c r="F749" s="9"/>
      <c r="G749" s="7"/>
      <c r="H749" s="8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x14ac:dyDescent="0.2">
      <c r="A750" s="7"/>
      <c r="B750" s="7"/>
      <c r="D750" s="9"/>
      <c r="E750" s="9"/>
      <c r="F750" s="9"/>
      <c r="G750" s="7"/>
      <c r="H750" s="8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x14ac:dyDescent="0.2">
      <c r="A751" s="7"/>
      <c r="B751" s="7"/>
      <c r="D751" s="9"/>
      <c r="E751" s="9"/>
      <c r="F751" s="9"/>
      <c r="G751" s="7"/>
      <c r="H751" s="8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x14ac:dyDescent="0.2">
      <c r="A752" s="7"/>
      <c r="B752" s="7"/>
      <c r="D752" s="9"/>
      <c r="E752" s="9"/>
      <c r="F752" s="9"/>
      <c r="G752" s="7"/>
      <c r="H752" s="8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x14ac:dyDescent="0.2">
      <c r="A753" s="7"/>
      <c r="B753" s="7"/>
      <c r="D753" s="9"/>
      <c r="E753" s="9"/>
      <c r="F753" s="9"/>
      <c r="G753" s="7"/>
      <c r="H753" s="8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x14ac:dyDescent="0.2">
      <c r="A754" s="7"/>
      <c r="B754" s="7"/>
      <c r="D754" s="9"/>
      <c r="E754" s="9"/>
      <c r="F754" s="9"/>
      <c r="G754" s="7"/>
      <c r="H754" s="8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x14ac:dyDescent="0.2">
      <c r="A755" s="7"/>
      <c r="B755" s="7"/>
      <c r="D755" s="9"/>
      <c r="E755" s="9"/>
      <c r="F755" s="9"/>
      <c r="G755" s="7"/>
      <c r="H755" s="8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x14ac:dyDescent="0.2">
      <c r="A756" s="7"/>
      <c r="B756" s="7"/>
      <c r="D756" s="9"/>
      <c r="E756" s="9"/>
      <c r="F756" s="9"/>
      <c r="G756" s="7"/>
      <c r="H756" s="8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x14ac:dyDescent="0.2">
      <c r="A757" s="7"/>
      <c r="B757" s="7"/>
      <c r="D757" s="9"/>
      <c r="E757" s="9"/>
      <c r="F757" s="9"/>
      <c r="G757" s="7"/>
      <c r="H757" s="8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x14ac:dyDescent="0.2">
      <c r="A758" s="7"/>
      <c r="B758" s="7"/>
      <c r="D758" s="9"/>
      <c r="E758" s="9"/>
      <c r="F758" s="9"/>
      <c r="G758" s="7"/>
      <c r="H758" s="8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x14ac:dyDescent="0.2">
      <c r="A759" s="7"/>
      <c r="B759" s="7"/>
      <c r="D759" s="9"/>
      <c r="E759" s="9"/>
      <c r="F759" s="9"/>
      <c r="G759" s="7"/>
      <c r="H759" s="8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x14ac:dyDescent="0.2">
      <c r="A760" s="7"/>
      <c r="B760" s="7"/>
      <c r="D760" s="9"/>
      <c r="E760" s="9"/>
      <c r="F760" s="9"/>
      <c r="G760" s="7"/>
      <c r="H760" s="8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x14ac:dyDescent="0.2">
      <c r="A761" s="7"/>
      <c r="B761" s="7"/>
      <c r="D761" s="9"/>
      <c r="E761" s="9"/>
      <c r="F761" s="9"/>
      <c r="G761" s="7"/>
      <c r="H761" s="8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x14ac:dyDescent="0.2">
      <c r="A762" s="7"/>
      <c r="B762" s="7"/>
      <c r="D762" s="9"/>
      <c r="E762" s="9"/>
      <c r="F762" s="9"/>
      <c r="G762" s="7"/>
      <c r="H762" s="8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x14ac:dyDescent="0.2">
      <c r="A763" s="7"/>
      <c r="B763" s="7"/>
      <c r="D763" s="9"/>
      <c r="E763" s="9"/>
      <c r="F763" s="9"/>
      <c r="G763" s="7"/>
      <c r="H763" s="8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x14ac:dyDescent="0.2">
      <c r="A764" s="7"/>
      <c r="B764" s="7"/>
      <c r="D764" s="9"/>
      <c r="E764" s="9"/>
      <c r="F764" s="9"/>
      <c r="G764" s="7"/>
      <c r="H764" s="8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x14ac:dyDescent="0.2">
      <c r="A765" s="7"/>
      <c r="B765" s="7"/>
      <c r="D765" s="9"/>
      <c r="E765" s="9"/>
      <c r="F765" s="9"/>
      <c r="G765" s="7"/>
      <c r="H765" s="8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x14ac:dyDescent="0.2">
      <c r="A766" s="7"/>
      <c r="B766" s="7"/>
      <c r="D766" s="9"/>
      <c r="E766" s="9"/>
      <c r="F766" s="9"/>
      <c r="G766" s="7"/>
      <c r="H766" s="8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x14ac:dyDescent="0.2">
      <c r="A767" s="7"/>
      <c r="B767" s="7"/>
      <c r="D767" s="9"/>
      <c r="E767" s="9"/>
      <c r="F767" s="9"/>
      <c r="G767" s="7"/>
      <c r="H767" s="8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x14ac:dyDescent="0.2">
      <c r="A768" s="7"/>
      <c r="B768" s="7"/>
      <c r="D768" s="9"/>
      <c r="E768" s="9"/>
      <c r="F768" s="9"/>
      <c r="G768" s="7"/>
      <c r="H768" s="8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x14ac:dyDescent="0.2">
      <c r="A769" s="7"/>
      <c r="B769" s="7"/>
      <c r="D769" s="9"/>
      <c r="E769" s="9"/>
      <c r="F769" s="9"/>
      <c r="G769" s="7"/>
      <c r="H769" s="8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x14ac:dyDescent="0.2">
      <c r="A770" s="7"/>
      <c r="B770" s="7"/>
      <c r="D770" s="9"/>
      <c r="E770" s="9"/>
      <c r="F770" s="9"/>
      <c r="G770" s="7"/>
      <c r="H770" s="8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x14ac:dyDescent="0.2">
      <c r="A771" s="7"/>
      <c r="B771" s="7"/>
      <c r="D771" s="9"/>
      <c r="E771" s="9"/>
      <c r="F771" s="9"/>
      <c r="G771" s="7"/>
      <c r="H771" s="8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x14ac:dyDescent="0.2">
      <c r="A772" s="7"/>
      <c r="B772" s="7"/>
      <c r="D772" s="9"/>
      <c r="E772" s="9"/>
      <c r="F772" s="9"/>
      <c r="G772" s="7"/>
      <c r="H772" s="8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x14ac:dyDescent="0.2">
      <c r="A773" s="7"/>
      <c r="B773" s="7"/>
      <c r="D773" s="9"/>
      <c r="E773" s="9"/>
      <c r="F773" s="9"/>
      <c r="G773" s="7"/>
      <c r="H773" s="8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x14ac:dyDescent="0.2">
      <c r="A774" s="7"/>
      <c r="B774" s="7"/>
      <c r="D774" s="9"/>
      <c r="E774" s="9"/>
      <c r="F774" s="9"/>
      <c r="G774" s="7"/>
      <c r="H774" s="8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x14ac:dyDescent="0.2">
      <c r="A775" s="7"/>
      <c r="B775" s="7"/>
      <c r="D775" s="9"/>
      <c r="E775" s="9"/>
      <c r="F775" s="9"/>
      <c r="G775" s="7"/>
      <c r="H775" s="8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x14ac:dyDescent="0.2">
      <c r="A776" s="7"/>
      <c r="B776" s="7"/>
      <c r="D776" s="9"/>
      <c r="E776" s="9"/>
      <c r="F776" s="9"/>
      <c r="G776" s="7"/>
      <c r="H776" s="8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x14ac:dyDescent="0.2">
      <c r="A777" s="7"/>
      <c r="B777" s="7"/>
      <c r="D777" s="9"/>
      <c r="E777" s="9"/>
      <c r="F777" s="9"/>
      <c r="G777" s="7"/>
      <c r="H777" s="8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x14ac:dyDescent="0.2">
      <c r="A778" s="7"/>
      <c r="B778" s="7"/>
      <c r="D778" s="9"/>
      <c r="E778" s="9"/>
      <c r="F778" s="9"/>
      <c r="G778" s="7"/>
      <c r="H778" s="8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x14ac:dyDescent="0.2">
      <c r="A779" s="7"/>
      <c r="B779" s="7"/>
      <c r="D779" s="9"/>
      <c r="E779" s="9"/>
      <c r="F779" s="9"/>
      <c r="G779" s="7"/>
      <c r="H779" s="8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x14ac:dyDescent="0.2">
      <c r="A780" s="7"/>
      <c r="B780" s="7"/>
      <c r="D780" s="9"/>
      <c r="E780" s="9"/>
      <c r="F780" s="9"/>
      <c r="G780" s="7"/>
      <c r="H780" s="8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x14ac:dyDescent="0.2">
      <c r="A781" s="7"/>
      <c r="B781" s="7"/>
      <c r="D781" s="9"/>
      <c r="E781" s="9"/>
      <c r="F781" s="9"/>
      <c r="G781" s="7"/>
      <c r="H781" s="8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x14ac:dyDescent="0.2">
      <c r="A782" s="7"/>
      <c r="B782" s="7"/>
      <c r="D782" s="9"/>
      <c r="E782" s="9"/>
      <c r="F782" s="9"/>
      <c r="G782" s="7"/>
      <c r="H782" s="8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x14ac:dyDescent="0.2">
      <c r="A783" s="7"/>
      <c r="B783" s="7"/>
      <c r="D783" s="9"/>
      <c r="E783" s="9"/>
      <c r="F783" s="9"/>
      <c r="G783" s="7"/>
      <c r="H783" s="8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x14ac:dyDescent="0.2">
      <c r="A784" s="7"/>
      <c r="B784" s="7"/>
      <c r="D784" s="9"/>
      <c r="E784" s="9"/>
      <c r="F784" s="9"/>
      <c r="G784" s="7"/>
      <c r="H784" s="8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x14ac:dyDescent="0.2">
      <c r="A785" s="7"/>
      <c r="B785" s="7"/>
      <c r="D785" s="9"/>
      <c r="E785" s="9"/>
      <c r="F785" s="9"/>
      <c r="G785" s="7"/>
      <c r="H785" s="8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x14ac:dyDescent="0.2">
      <c r="A786" s="7"/>
      <c r="B786" s="7"/>
      <c r="D786" s="9"/>
      <c r="E786" s="9"/>
      <c r="F786" s="9"/>
      <c r="G786" s="7"/>
      <c r="H786" s="8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x14ac:dyDescent="0.2">
      <c r="A787" s="7"/>
      <c r="B787" s="7"/>
      <c r="D787" s="9"/>
      <c r="E787" s="9"/>
      <c r="F787" s="9"/>
      <c r="G787" s="7"/>
      <c r="H787" s="8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x14ac:dyDescent="0.2">
      <c r="A788" s="7"/>
      <c r="B788" s="7"/>
      <c r="D788" s="9"/>
      <c r="E788" s="9"/>
      <c r="F788" s="9"/>
      <c r="G788" s="7"/>
      <c r="H788" s="8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x14ac:dyDescent="0.2">
      <c r="A789" s="7"/>
      <c r="B789" s="7"/>
      <c r="D789" s="9"/>
      <c r="E789" s="9"/>
      <c r="F789" s="9"/>
      <c r="G789" s="7"/>
      <c r="H789" s="8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x14ac:dyDescent="0.2">
      <c r="A790" s="7"/>
      <c r="B790" s="7"/>
      <c r="D790" s="9"/>
      <c r="E790" s="9"/>
      <c r="F790" s="9"/>
      <c r="G790" s="7"/>
      <c r="H790" s="8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x14ac:dyDescent="0.2">
      <c r="A791" s="7"/>
      <c r="B791" s="7"/>
      <c r="D791" s="9"/>
      <c r="E791" s="9"/>
      <c r="F791" s="9"/>
      <c r="G791" s="7"/>
      <c r="H791" s="8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x14ac:dyDescent="0.2">
      <c r="A792" s="7"/>
      <c r="B792" s="7"/>
      <c r="D792" s="9"/>
      <c r="E792" s="9"/>
      <c r="F792" s="9"/>
      <c r="G792" s="7"/>
      <c r="H792" s="8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x14ac:dyDescent="0.2">
      <c r="A793" s="7"/>
      <c r="B793" s="7"/>
      <c r="D793" s="9"/>
      <c r="E793" s="9"/>
      <c r="F793" s="9"/>
      <c r="G793" s="7"/>
      <c r="H793" s="8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x14ac:dyDescent="0.2">
      <c r="A794" s="7"/>
      <c r="B794" s="7"/>
      <c r="D794" s="9"/>
      <c r="E794" s="9"/>
      <c r="F794" s="9"/>
      <c r="G794" s="7"/>
      <c r="H794" s="8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x14ac:dyDescent="0.2">
      <c r="A795" s="7"/>
      <c r="B795" s="7"/>
      <c r="D795" s="9"/>
      <c r="E795" s="9"/>
      <c r="F795" s="9"/>
      <c r="G795" s="7"/>
      <c r="H795" s="8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x14ac:dyDescent="0.2">
      <c r="A796" s="7"/>
      <c r="B796" s="7"/>
      <c r="D796" s="9"/>
      <c r="E796" s="9"/>
      <c r="F796" s="9"/>
      <c r="G796" s="7"/>
      <c r="H796" s="8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x14ac:dyDescent="0.2">
      <c r="A797" s="7"/>
      <c r="B797" s="7"/>
      <c r="D797" s="9"/>
      <c r="E797" s="9"/>
      <c r="F797" s="9"/>
      <c r="G797" s="7"/>
      <c r="H797" s="8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x14ac:dyDescent="0.2">
      <c r="A798" s="7"/>
      <c r="B798" s="7"/>
      <c r="D798" s="9"/>
      <c r="E798" s="9"/>
      <c r="F798" s="9"/>
      <c r="G798" s="7"/>
      <c r="H798" s="8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x14ac:dyDescent="0.2">
      <c r="A799" s="7"/>
      <c r="B799" s="7"/>
      <c r="D799" s="9"/>
      <c r="E799" s="9"/>
      <c r="F799" s="9"/>
      <c r="G799" s="7"/>
      <c r="H799" s="8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x14ac:dyDescent="0.2">
      <c r="A800" s="7"/>
      <c r="B800" s="7"/>
      <c r="D800" s="9"/>
      <c r="E800" s="9"/>
      <c r="F800" s="9"/>
      <c r="G800" s="7"/>
      <c r="H800" s="8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x14ac:dyDescent="0.2">
      <c r="A801" s="7"/>
      <c r="B801" s="7"/>
      <c r="D801" s="9"/>
      <c r="E801" s="9"/>
      <c r="F801" s="9"/>
      <c r="G801" s="7"/>
      <c r="H801" s="8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x14ac:dyDescent="0.2">
      <c r="A802" s="7"/>
      <c r="B802" s="7"/>
      <c r="D802" s="9"/>
      <c r="E802" s="9"/>
      <c r="F802" s="9"/>
      <c r="G802" s="7"/>
      <c r="H802" s="8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x14ac:dyDescent="0.2">
      <c r="A803" s="7"/>
      <c r="B803" s="7"/>
      <c r="D803" s="9"/>
      <c r="E803" s="9"/>
      <c r="F803" s="9"/>
      <c r="G803" s="7"/>
      <c r="H803" s="8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x14ac:dyDescent="0.2">
      <c r="A804" s="7"/>
      <c r="B804" s="7"/>
      <c r="D804" s="9"/>
      <c r="E804" s="9"/>
      <c r="F804" s="9"/>
      <c r="G804" s="7"/>
      <c r="H804" s="8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x14ac:dyDescent="0.2">
      <c r="A805" s="7"/>
      <c r="B805" s="7"/>
      <c r="D805" s="9"/>
      <c r="E805" s="9"/>
      <c r="F805" s="9"/>
      <c r="G805" s="7"/>
      <c r="H805" s="8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x14ac:dyDescent="0.2">
      <c r="A806" s="7"/>
      <c r="B806" s="7"/>
      <c r="D806" s="9"/>
      <c r="E806" s="9"/>
      <c r="F806" s="9"/>
      <c r="G806" s="7"/>
      <c r="H806" s="8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x14ac:dyDescent="0.2">
      <c r="A807" s="7"/>
      <c r="B807" s="7"/>
      <c r="D807" s="9"/>
      <c r="E807" s="9"/>
      <c r="F807" s="9"/>
      <c r="G807" s="7"/>
      <c r="H807" s="8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x14ac:dyDescent="0.2">
      <c r="A808" s="7"/>
      <c r="B808" s="7"/>
      <c r="D808" s="9"/>
      <c r="E808" s="9"/>
      <c r="F808" s="9"/>
      <c r="G808" s="7"/>
      <c r="H808" s="8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x14ac:dyDescent="0.2">
      <c r="A809" s="7"/>
      <c r="B809" s="7"/>
      <c r="D809" s="9"/>
      <c r="E809" s="9"/>
      <c r="F809" s="9"/>
      <c r="G809" s="7"/>
      <c r="H809" s="8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x14ac:dyDescent="0.2">
      <c r="A810" s="7"/>
      <c r="B810" s="7"/>
      <c r="D810" s="9"/>
      <c r="E810" s="9"/>
      <c r="F810" s="9"/>
      <c r="G810" s="7"/>
      <c r="H810" s="8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x14ac:dyDescent="0.2">
      <c r="A811" s="7"/>
      <c r="B811" s="7"/>
      <c r="D811" s="9"/>
      <c r="E811" s="9"/>
      <c r="F811" s="9"/>
      <c r="G811" s="7"/>
      <c r="H811" s="8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x14ac:dyDescent="0.2">
      <c r="A812" s="7"/>
      <c r="B812" s="7"/>
      <c r="D812" s="9"/>
      <c r="E812" s="9"/>
      <c r="F812" s="9"/>
      <c r="G812" s="7"/>
      <c r="H812" s="8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x14ac:dyDescent="0.2">
      <c r="A813" s="7"/>
      <c r="B813" s="7"/>
      <c r="D813" s="9"/>
      <c r="E813" s="9"/>
      <c r="F813" s="9"/>
      <c r="G813" s="7"/>
      <c r="H813" s="8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x14ac:dyDescent="0.2">
      <c r="A814" s="7"/>
      <c r="B814" s="7"/>
      <c r="D814" s="9"/>
      <c r="E814" s="9"/>
      <c r="F814" s="9"/>
      <c r="G814" s="7"/>
      <c r="H814" s="8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x14ac:dyDescent="0.2">
      <c r="A815" s="7"/>
      <c r="B815" s="7"/>
      <c r="D815" s="9"/>
      <c r="E815" s="9"/>
      <c r="F815" s="9"/>
      <c r="G815" s="7"/>
      <c r="H815" s="8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x14ac:dyDescent="0.2">
      <c r="A816" s="7"/>
      <c r="B816" s="7"/>
      <c r="D816" s="9"/>
      <c r="E816" s="9"/>
      <c r="F816" s="9"/>
      <c r="G816" s="7"/>
      <c r="H816" s="8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x14ac:dyDescent="0.2">
      <c r="A817" s="7"/>
      <c r="B817" s="7"/>
      <c r="D817" s="9"/>
      <c r="E817" s="9"/>
      <c r="F817" s="9"/>
      <c r="G817" s="7"/>
      <c r="H817" s="8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x14ac:dyDescent="0.2">
      <c r="A818" s="7"/>
      <c r="B818" s="7"/>
      <c r="D818" s="9"/>
      <c r="E818" s="9"/>
      <c r="F818" s="9"/>
      <c r="G818" s="7"/>
      <c r="H818" s="8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x14ac:dyDescent="0.2">
      <c r="A819" s="7"/>
      <c r="B819" s="7"/>
      <c r="D819" s="9"/>
      <c r="E819" s="9"/>
      <c r="F819" s="9"/>
      <c r="G819" s="7"/>
      <c r="H819" s="8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x14ac:dyDescent="0.2">
      <c r="A820" s="7"/>
      <c r="B820" s="7"/>
      <c r="D820" s="9"/>
      <c r="E820" s="9"/>
      <c r="F820" s="9"/>
      <c r="G820" s="7"/>
      <c r="H820" s="8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x14ac:dyDescent="0.2">
      <c r="A821" s="7"/>
      <c r="B821" s="7"/>
      <c r="D821" s="9"/>
      <c r="E821" s="9"/>
      <c r="F821" s="9"/>
      <c r="G821" s="7"/>
      <c r="H821" s="8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x14ac:dyDescent="0.2">
      <c r="A822" s="7"/>
      <c r="B822" s="7"/>
      <c r="D822" s="9"/>
      <c r="E822" s="9"/>
      <c r="F822" s="9"/>
      <c r="G822" s="7"/>
      <c r="H822" s="8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x14ac:dyDescent="0.2">
      <c r="A823" s="7"/>
      <c r="B823" s="7"/>
      <c r="D823" s="9"/>
      <c r="E823" s="9"/>
      <c r="F823" s="9"/>
      <c r="G823" s="7"/>
      <c r="H823" s="8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x14ac:dyDescent="0.2">
      <c r="A824" s="7"/>
      <c r="B824" s="7"/>
      <c r="D824" s="9"/>
      <c r="E824" s="9"/>
      <c r="F824" s="9"/>
      <c r="G824" s="7"/>
      <c r="H824" s="8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x14ac:dyDescent="0.2">
      <c r="A825" s="7"/>
      <c r="B825" s="7"/>
      <c r="D825" s="9"/>
      <c r="E825" s="9"/>
      <c r="F825" s="9"/>
      <c r="G825" s="7"/>
      <c r="H825" s="8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x14ac:dyDescent="0.2">
      <c r="A826" s="7"/>
      <c r="B826" s="7"/>
      <c r="D826" s="9"/>
      <c r="E826" s="9"/>
      <c r="F826" s="9"/>
      <c r="G826" s="7"/>
      <c r="H826" s="8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x14ac:dyDescent="0.2">
      <c r="A827" s="7"/>
      <c r="B827" s="7"/>
      <c r="D827" s="9"/>
      <c r="E827" s="9"/>
      <c r="F827" s="9"/>
      <c r="G827" s="7"/>
      <c r="H827" s="8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x14ac:dyDescent="0.2">
      <c r="A828" s="7"/>
      <c r="B828" s="7"/>
      <c r="D828" s="9"/>
      <c r="E828" s="9"/>
      <c r="F828" s="9"/>
      <c r="G828" s="7"/>
      <c r="H828" s="8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x14ac:dyDescent="0.2">
      <c r="A829" s="7"/>
      <c r="B829" s="7"/>
      <c r="D829" s="9"/>
      <c r="E829" s="9"/>
      <c r="F829" s="9"/>
      <c r="G829" s="7"/>
      <c r="H829" s="8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x14ac:dyDescent="0.2">
      <c r="A830" s="7"/>
      <c r="B830" s="7"/>
      <c r="D830" s="9"/>
      <c r="E830" s="9"/>
      <c r="F830" s="9"/>
      <c r="G830" s="7"/>
      <c r="H830" s="8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x14ac:dyDescent="0.2">
      <c r="A831" s="7"/>
      <c r="B831" s="7"/>
      <c r="D831" s="9"/>
      <c r="E831" s="9"/>
      <c r="F831" s="9"/>
      <c r="G831" s="7"/>
      <c r="H831" s="8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x14ac:dyDescent="0.2">
      <c r="A832" s="7"/>
      <c r="B832" s="7"/>
      <c r="D832" s="9"/>
      <c r="E832" s="9"/>
      <c r="F832" s="9"/>
      <c r="G832" s="7"/>
      <c r="H832" s="8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x14ac:dyDescent="0.2">
      <c r="A833" s="7"/>
      <c r="B833" s="7"/>
      <c r="D833" s="9"/>
      <c r="E833" s="9"/>
      <c r="F833" s="9"/>
      <c r="G833" s="7"/>
      <c r="H833" s="8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x14ac:dyDescent="0.2">
      <c r="A834" s="7"/>
      <c r="B834" s="7"/>
      <c r="D834" s="9"/>
      <c r="E834" s="9"/>
      <c r="F834" s="9"/>
      <c r="G834" s="7"/>
      <c r="H834" s="8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x14ac:dyDescent="0.2">
      <c r="A835" s="7"/>
      <c r="B835" s="7"/>
      <c r="D835" s="9"/>
      <c r="E835" s="9"/>
      <c r="F835" s="9"/>
      <c r="G835" s="7"/>
      <c r="H835" s="8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x14ac:dyDescent="0.2">
      <c r="A836" s="7"/>
      <c r="B836" s="7"/>
      <c r="D836" s="9"/>
      <c r="E836" s="9"/>
      <c r="F836" s="9"/>
      <c r="G836" s="7"/>
      <c r="H836" s="8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x14ac:dyDescent="0.2">
      <c r="A837" s="7"/>
      <c r="B837" s="7"/>
      <c r="D837" s="9"/>
      <c r="E837" s="9"/>
      <c r="F837" s="9"/>
      <c r="G837" s="7"/>
      <c r="H837" s="8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x14ac:dyDescent="0.2">
      <c r="A838" s="7"/>
      <c r="B838" s="7"/>
      <c r="D838" s="9"/>
      <c r="E838" s="9"/>
      <c r="F838" s="9"/>
      <c r="G838" s="7"/>
      <c r="H838" s="8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x14ac:dyDescent="0.2">
      <c r="A839" s="7"/>
      <c r="B839" s="7"/>
      <c r="D839" s="9"/>
      <c r="E839" s="9"/>
      <c r="F839" s="9"/>
      <c r="G839" s="7"/>
      <c r="H839" s="8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x14ac:dyDescent="0.2">
      <c r="A840" s="7"/>
      <c r="B840" s="7"/>
      <c r="D840" s="9"/>
      <c r="E840" s="9"/>
      <c r="F840" s="9"/>
      <c r="G840" s="7"/>
      <c r="H840" s="8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x14ac:dyDescent="0.2">
      <c r="A841" s="7"/>
      <c r="B841" s="7"/>
      <c r="D841" s="9"/>
      <c r="E841" s="9"/>
      <c r="F841" s="9"/>
      <c r="G841" s="7"/>
      <c r="H841" s="8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x14ac:dyDescent="0.2">
      <c r="A842" s="7"/>
      <c r="B842" s="7"/>
      <c r="D842" s="9"/>
      <c r="E842" s="9"/>
      <c r="F842" s="9"/>
      <c r="G842" s="7"/>
      <c r="H842" s="8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x14ac:dyDescent="0.2">
      <c r="A843" s="7"/>
      <c r="B843" s="7"/>
      <c r="D843" s="9"/>
      <c r="E843" s="9"/>
      <c r="F843" s="9"/>
      <c r="G843" s="7"/>
      <c r="H843" s="8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x14ac:dyDescent="0.2">
      <c r="A844" s="7"/>
      <c r="B844" s="7"/>
      <c r="D844" s="9"/>
      <c r="E844" s="9"/>
      <c r="F844" s="9"/>
      <c r="G844" s="7"/>
      <c r="H844" s="8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x14ac:dyDescent="0.2">
      <c r="A845" s="7"/>
      <c r="B845" s="7"/>
      <c r="D845" s="9"/>
      <c r="E845" s="9"/>
      <c r="F845" s="9"/>
      <c r="G845" s="7"/>
      <c r="H845" s="8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x14ac:dyDescent="0.2">
      <c r="A846" s="7"/>
      <c r="B846" s="7"/>
      <c r="D846" s="9"/>
      <c r="E846" s="9"/>
      <c r="F846" s="9"/>
      <c r="G846" s="7"/>
      <c r="H846" s="8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x14ac:dyDescent="0.2">
      <c r="A847" s="7"/>
      <c r="B847" s="7"/>
      <c r="D847" s="9"/>
      <c r="E847" s="9"/>
      <c r="F847" s="9"/>
      <c r="G847" s="7"/>
      <c r="H847" s="8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x14ac:dyDescent="0.2">
      <c r="A848" s="7"/>
      <c r="B848" s="7"/>
      <c r="D848" s="9"/>
      <c r="E848" s="9"/>
      <c r="F848" s="9"/>
      <c r="G848" s="7"/>
      <c r="H848" s="8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x14ac:dyDescent="0.2">
      <c r="A849" s="7"/>
      <c r="B849" s="7"/>
      <c r="D849" s="9"/>
      <c r="E849" s="9"/>
      <c r="F849" s="9"/>
      <c r="G849" s="7"/>
      <c r="H849" s="8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x14ac:dyDescent="0.2">
      <c r="A850" s="7"/>
      <c r="B850" s="7"/>
      <c r="D850" s="9"/>
      <c r="E850" s="9"/>
      <c r="F850" s="9"/>
      <c r="G850" s="7"/>
      <c r="H850" s="8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x14ac:dyDescent="0.2">
      <c r="A851" s="7"/>
      <c r="B851" s="7"/>
      <c r="D851" s="9"/>
      <c r="E851" s="9"/>
      <c r="F851" s="9"/>
      <c r="G851" s="7"/>
      <c r="H851" s="8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x14ac:dyDescent="0.2">
      <c r="A852" s="7"/>
      <c r="B852" s="7"/>
      <c r="D852" s="9"/>
      <c r="E852" s="9"/>
      <c r="F852" s="9"/>
      <c r="G852" s="7"/>
      <c r="H852" s="8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x14ac:dyDescent="0.2">
      <c r="A853" s="7"/>
      <c r="B853" s="7"/>
      <c r="D853" s="9"/>
      <c r="E853" s="9"/>
      <c r="F853" s="9"/>
      <c r="G853" s="7"/>
      <c r="H853" s="8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x14ac:dyDescent="0.2">
      <c r="A854" s="7"/>
      <c r="B854" s="7"/>
      <c r="D854" s="9"/>
      <c r="E854" s="9"/>
      <c r="F854" s="9"/>
      <c r="G854" s="7"/>
      <c r="H854" s="8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x14ac:dyDescent="0.2">
      <c r="A855" s="7"/>
      <c r="B855" s="7"/>
      <c r="D855" s="9"/>
      <c r="E855" s="9"/>
      <c r="F855" s="9"/>
      <c r="G855" s="7"/>
      <c r="H855" s="8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x14ac:dyDescent="0.2">
      <c r="A856" s="7"/>
      <c r="B856" s="7"/>
      <c r="D856" s="9"/>
      <c r="E856" s="9"/>
      <c r="F856" s="9"/>
      <c r="G856" s="7"/>
      <c r="H856" s="8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x14ac:dyDescent="0.2">
      <c r="A857" s="7"/>
      <c r="B857" s="7"/>
      <c r="D857" s="9"/>
      <c r="E857" s="9"/>
      <c r="F857" s="9"/>
      <c r="G857" s="7"/>
      <c r="H857" s="8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x14ac:dyDescent="0.2">
      <c r="A858" s="7"/>
      <c r="B858" s="7"/>
      <c r="D858" s="9"/>
      <c r="E858" s="9"/>
      <c r="F858" s="9"/>
      <c r="G858" s="7"/>
      <c r="H858" s="8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x14ac:dyDescent="0.2">
      <c r="A859" s="7"/>
      <c r="B859" s="7"/>
      <c r="D859" s="9"/>
      <c r="E859" s="9"/>
      <c r="F859" s="9"/>
      <c r="G859" s="7"/>
      <c r="H859" s="8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x14ac:dyDescent="0.2">
      <c r="A860" s="7"/>
      <c r="B860" s="7"/>
      <c r="D860" s="9"/>
      <c r="E860" s="9"/>
      <c r="F860" s="9"/>
      <c r="G860" s="7"/>
      <c r="H860" s="8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x14ac:dyDescent="0.2">
      <c r="A861" s="7"/>
      <c r="B861" s="7"/>
      <c r="D861" s="9"/>
      <c r="E861" s="9"/>
      <c r="F861" s="9"/>
      <c r="G861" s="7"/>
      <c r="H861" s="8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x14ac:dyDescent="0.2">
      <c r="A862" s="7"/>
      <c r="B862" s="7"/>
      <c r="D862" s="9"/>
      <c r="E862" s="9"/>
      <c r="F862" s="9"/>
      <c r="G862" s="7"/>
      <c r="H862" s="8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x14ac:dyDescent="0.2">
      <c r="A863" s="7"/>
      <c r="B863" s="7"/>
      <c r="D863" s="9"/>
      <c r="E863" s="9"/>
      <c r="F863" s="9"/>
      <c r="G863" s="7"/>
      <c r="H863" s="8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x14ac:dyDescent="0.2">
      <c r="A864" s="7"/>
      <c r="B864" s="7"/>
      <c r="D864" s="9"/>
      <c r="E864" s="9"/>
      <c r="F864" s="9"/>
      <c r="G864" s="7"/>
      <c r="H864" s="8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x14ac:dyDescent="0.2">
      <c r="A865" s="7"/>
      <c r="B865" s="7"/>
      <c r="D865" s="9"/>
      <c r="E865" s="9"/>
      <c r="F865" s="9"/>
      <c r="G865" s="7"/>
      <c r="H865" s="8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x14ac:dyDescent="0.2">
      <c r="A866" s="7"/>
      <c r="B866" s="7"/>
      <c r="D866" s="9"/>
      <c r="E866" s="9"/>
      <c r="F866" s="9"/>
      <c r="G866" s="7"/>
      <c r="H866" s="8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x14ac:dyDescent="0.2">
      <c r="A867" s="7"/>
      <c r="B867" s="7"/>
      <c r="D867" s="9"/>
      <c r="E867" s="9"/>
      <c r="F867" s="9"/>
      <c r="G867" s="7"/>
      <c r="H867" s="8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x14ac:dyDescent="0.2">
      <c r="A868" s="7"/>
      <c r="B868" s="7"/>
      <c r="D868" s="9"/>
      <c r="E868" s="9"/>
      <c r="F868" s="9"/>
      <c r="G868" s="7"/>
      <c r="H868" s="8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x14ac:dyDescent="0.2">
      <c r="A869" s="7"/>
      <c r="B869" s="7"/>
      <c r="D869" s="9"/>
      <c r="E869" s="9"/>
      <c r="F869" s="9"/>
      <c r="G869" s="7"/>
      <c r="H869" s="8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x14ac:dyDescent="0.2">
      <c r="A870" s="7"/>
      <c r="B870" s="7"/>
      <c r="D870" s="9"/>
      <c r="E870" s="9"/>
      <c r="F870" s="9"/>
      <c r="G870" s="7"/>
      <c r="H870" s="8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x14ac:dyDescent="0.2">
      <c r="A871" s="7"/>
      <c r="B871" s="7"/>
      <c r="D871" s="9"/>
      <c r="E871" s="9"/>
      <c r="F871" s="9"/>
      <c r="G871" s="7"/>
      <c r="H871" s="8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x14ac:dyDescent="0.2">
      <c r="A872" s="7"/>
      <c r="B872" s="7"/>
      <c r="D872" s="9"/>
      <c r="E872" s="9"/>
      <c r="F872" s="9"/>
      <c r="G872" s="7"/>
      <c r="H872" s="8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x14ac:dyDescent="0.2">
      <c r="A873" s="7"/>
      <c r="B873" s="7"/>
      <c r="D873" s="9"/>
      <c r="E873" s="9"/>
      <c r="F873" s="9"/>
      <c r="G873" s="7"/>
      <c r="H873" s="8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x14ac:dyDescent="0.2">
      <c r="A874" s="7"/>
      <c r="B874" s="7"/>
      <c r="D874" s="9"/>
      <c r="E874" s="9"/>
      <c r="F874" s="9"/>
      <c r="G874" s="7"/>
      <c r="H874" s="8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x14ac:dyDescent="0.2">
      <c r="A875" s="7"/>
      <c r="B875" s="7"/>
      <c r="D875" s="9"/>
      <c r="E875" s="9"/>
      <c r="F875" s="9"/>
      <c r="G875" s="7"/>
      <c r="H875" s="8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x14ac:dyDescent="0.2">
      <c r="A876" s="7"/>
      <c r="B876" s="7"/>
      <c r="D876" s="9"/>
      <c r="E876" s="9"/>
      <c r="F876" s="9"/>
      <c r="G876" s="7"/>
      <c r="H876" s="8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x14ac:dyDescent="0.2">
      <c r="A877" s="7"/>
      <c r="B877" s="7"/>
      <c r="D877" s="9"/>
      <c r="E877" s="9"/>
      <c r="F877" s="9"/>
      <c r="G877" s="7"/>
      <c r="H877" s="8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x14ac:dyDescent="0.2">
      <c r="A878" s="7"/>
      <c r="B878" s="7"/>
      <c r="D878" s="9"/>
      <c r="E878" s="9"/>
      <c r="F878" s="9"/>
      <c r="G878" s="7"/>
      <c r="H878" s="8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x14ac:dyDescent="0.2">
      <c r="A879" s="7"/>
      <c r="B879" s="7"/>
      <c r="D879" s="9"/>
      <c r="E879" s="9"/>
      <c r="F879" s="9"/>
      <c r="G879" s="7"/>
      <c r="H879" s="8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x14ac:dyDescent="0.2">
      <c r="A880" s="7"/>
      <c r="B880" s="7"/>
      <c r="D880" s="9"/>
      <c r="E880" s="9"/>
      <c r="F880" s="9"/>
      <c r="G880" s="7"/>
      <c r="H880" s="8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x14ac:dyDescent="0.2">
      <c r="A881" s="7"/>
      <c r="B881" s="7"/>
      <c r="D881" s="9"/>
      <c r="E881" s="9"/>
      <c r="F881" s="9"/>
      <c r="G881" s="7"/>
      <c r="H881" s="8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x14ac:dyDescent="0.2">
      <c r="A882" s="7"/>
      <c r="B882" s="7"/>
      <c r="D882" s="9"/>
      <c r="E882" s="9"/>
      <c r="F882" s="9"/>
      <c r="G882" s="7"/>
      <c r="H882" s="8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x14ac:dyDescent="0.2">
      <c r="A883" s="7"/>
      <c r="B883" s="7"/>
      <c r="D883" s="9"/>
      <c r="E883" s="9"/>
      <c r="F883" s="9"/>
      <c r="G883" s="7"/>
      <c r="H883" s="8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x14ac:dyDescent="0.2">
      <c r="A884" s="7"/>
      <c r="B884" s="7"/>
      <c r="D884" s="9"/>
      <c r="E884" s="9"/>
      <c r="F884" s="9"/>
      <c r="G884" s="7"/>
      <c r="H884" s="8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x14ac:dyDescent="0.2">
      <c r="A885" s="7"/>
      <c r="B885" s="7"/>
      <c r="D885" s="9"/>
      <c r="E885" s="9"/>
      <c r="F885" s="9"/>
      <c r="G885" s="7"/>
      <c r="H885" s="8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x14ac:dyDescent="0.2">
      <c r="A886" s="7"/>
      <c r="B886" s="7"/>
      <c r="D886" s="9"/>
      <c r="E886" s="9"/>
      <c r="F886" s="9"/>
      <c r="G886" s="7"/>
      <c r="H886" s="8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x14ac:dyDescent="0.2">
      <c r="A887" s="7"/>
      <c r="B887" s="7"/>
      <c r="D887" s="9"/>
      <c r="E887" s="9"/>
      <c r="F887" s="9"/>
      <c r="G887" s="7"/>
      <c r="H887" s="8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x14ac:dyDescent="0.2">
      <c r="A888" s="7"/>
      <c r="B888" s="7"/>
      <c r="D888" s="9"/>
      <c r="E888" s="9"/>
      <c r="F888" s="9"/>
      <c r="G888" s="7"/>
      <c r="H888" s="8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x14ac:dyDescent="0.2">
      <c r="A889" s="7"/>
      <c r="B889" s="7"/>
      <c r="D889" s="9"/>
      <c r="E889" s="9"/>
      <c r="F889" s="9"/>
      <c r="G889" s="7"/>
      <c r="H889" s="8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x14ac:dyDescent="0.2">
      <c r="A890" s="7"/>
      <c r="B890" s="7"/>
      <c r="D890" s="9"/>
      <c r="E890" s="9"/>
      <c r="F890" s="9"/>
      <c r="G890" s="7"/>
      <c r="H890" s="8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x14ac:dyDescent="0.2">
      <c r="A891" s="7"/>
      <c r="B891" s="7"/>
      <c r="D891" s="9"/>
      <c r="E891" s="9"/>
      <c r="F891" s="9"/>
      <c r="G891" s="7"/>
      <c r="H891" s="8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x14ac:dyDescent="0.2">
      <c r="A892" s="7"/>
      <c r="B892" s="7"/>
      <c r="D892" s="9"/>
      <c r="E892" s="9"/>
      <c r="F892" s="9"/>
      <c r="G892" s="7"/>
      <c r="H892" s="8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x14ac:dyDescent="0.2">
      <c r="A893" s="7"/>
      <c r="B893" s="7"/>
      <c r="D893" s="9"/>
      <c r="E893" s="9"/>
      <c r="F893" s="9"/>
      <c r="G893" s="7"/>
      <c r="H893" s="8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x14ac:dyDescent="0.2">
      <c r="A894" s="7"/>
      <c r="B894" s="7"/>
      <c r="D894" s="9"/>
      <c r="E894" s="9"/>
      <c r="F894" s="9"/>
      <c r="G894" s="7"/>
      <c r="H894" s="8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x14ac:dyDescent="0.2">
      <c r="A895" s="7"/>
      <c r="B895" s="7"/>
      <c r="D895" s="9"/>
      <c r="E895" s="9"/>
      <c r="F895" s="9"/>
      <c r="G895" s="7"/>
      <c r="H895" s="8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x14ac:dyDescent="0.2">
      <c r="A896" s="7"/>
      <c r="B896" s="7"/>
      <c r="D896" s="9"/>
      <c r="E896" s="9"/>
      <c r="F896" s="9"/>
      <c r="G896" s="7"/>
      <c r="H896" s="8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x14ac:dyDescent="0.2">
      <c r="A897" s="7"/>
      <c r="B897" s="7"/>
      <c r="D897" s="9"/>
      <c r="E897" s="9"/>
      <c r="F897" s="9"/>
      <c r="G897" s="7"/>
      <c r="H897" s="8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x14ac:dyDescent="0.2">
      <c r="A898" s="7"/>
      <c r="B898" s="7"/>
      <c r="D898" s="9"/>
      <c r="E898" s="9"/>
      <c r="F898" s="9"/>
      <c r="G898" s="7"/>
      <c r="H898" s="8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x14ac:dyDescent="0.2">
      <c r="A899" s="7"/>
      <c r="B899" s="7"/>
      <c r="D899" s="9"/>
      <c r="E899" s="9"/>
      <c r="F899" s="9"/>
      <c r="G899" s="7"/>
      <c r="H899" s="8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x14ac:dyDescent="0.2">
      <c r="A900" s="7"/>
      <c r="B900" s="7"/>
      <c r="D900" s="9"/>
      <c r="E900" s="9"/>
      <c r="F900" s="9"/>
      <c r="G900" s="7"/>
      <c r="H900" s="8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x14ac:dyDescent="0.2">
      <c r="A901" s="7"/>
      <c r="B901" s="7"/>
      <c r="D901" s="9"/>
      <c r="E901" s="9"/>
      <c r="F901" s="9"/>
      <c r="G901" s="7"/>
      <c r="H901" s="8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x14ac:dyDescent="0.2">
      <c r="A902" s="7"/>
      <c r="B902" s="7"/>
      <c r="D902" s="9"/>
      <c r="E902" s="9"/>
      <c r="F902" s="9"/>
      <c r="G902" s="7"/>
      <c r="H902" s="8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x14ac:dyDescent="0.2">
      <c r="A903" s="7"/>
      <c r="B903" s="7"/>
      <c r="D903" s="9"/>
      <c r="E903" s="9"/>
      <c r="F903" s="9"/>
      <c r="G903" s="7"/>
      <c r="H903" s="8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x14ac:dyDescent="0.2">
      <c r="A904" s="7"/>
      <c r="B904" s="7"/>
      <c r="D904" s="9"/>
      <c r="E904" s="9"/>
      <c r="F904" s="9"/>
      <c r="G904" s="7"/>
      <c r="H904" s="8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x14ac:dyDescent="0.2">
      <c r="A905" s="7"/>
      <c r="B905" s="7"/>
      <c r="D905" s="9"/>
      <c r="E905" s="9"/>
      <c r="F905" s="9"/>
      <c r="G905" s="7"/>
      <c r="H905" s="8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x14ac:dyDescent="0.2">
      <c r="A906" s="7"/>
      <c r="B906" s="7"/>
      <c r="D906" s="9"/>
      <c r="E906" s="9"/>
      <c r="F906" s="9"/>
      <c r="G906" s="7"/>
      <c r="H906" s="8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x14ac:dyDescent="0.2">
      <c r="A907" s="7"/>
      <c r="B907" s="7"/>
      <c r="D907" s="9"/>
      <c r="E907" s="9"/>
      <c r="F907" s="9"/>
      <c r="G907" s="7"/>
      <c r="H907" s="8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x14ac:dyDescent="0.2">
      <c r="A908" s="7"/>
      <c r="B908" s="7"/>
      <c r="D908" s="9"/>
      <c r="E908" s="9"/>
      <c r="F908" s="9"/>
      <c r="G908" s="7"/>
      <c r="H908" s="8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x14ac:dyDescent="0.2">
      <c r="A909" s="7"/>
      <c r="B909" s="7"/>
      <c r="D909" s="9"/>
      <c r="E909" s="9"/>
      <c r="F909" s="9"/>
      <c r="G909" s="7"/>
      <c r="H909" s="8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x14ac:dyDescent="0.2">
      <c r="A910" s="7"/>
      <c r="B910" s="7"/>
      <c r="D910" s="9"/>
      <c r="E910" s="9"/>
      <c r="F910" s="9"/>
      <c r="G910" s="7"/>
      <c r="H910" s="8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x14ac:dyDescent="0.2">
      <c r="A911" s="7"/>
      <c r="B911" s="7"/>
      <c r="D911" s="9"/>
      <c r="E911" s="9"/>
      <c r="F911" s="9"/>
      <c r="G911" s="7"/>
      <c r="H911" s="8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x14ac:dyDescent="0.2">
      <c r="A912" s="7"/>
      <c r="B912" s="7"/>
      <c r="D912" s="9"/>
      <c r="E912" s="9"/>
      <c r="F912" s="9"/>
      <c r="G912" s="7"/>
      <c r="H912" s="8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x14ac:dyDescent="0.2">
      <c r="A913" s="7"/>
      <c r="B913" s="7"/>
      <c r="D913" s="9"/>
      <c r="E913" s="9"/>
      <c r="F913" s="9"/>
      <c r="G913" s="7"/>
      <c r="H913" s="8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x14ac:dyDescent="0.2">
      <c r="A914" s="7"/>
      <c r="B914" s="7"/>
      <c r="D914" s="9"/>
      <c r="E914" s="9"/>
      <c r="F914" s="9"/>
      <c r="G914" s="7"/>
      <c r="H914" s="8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x14ac:dyDescent="0.2">
      <c r="A915" s="7"/>
      <c r="B915" s="7"/>
      <c r="D915" s="9"/>
      <c r="E915" s="9"/>
      <c r="F915" s="9"/>
      <c r="G915" s="7"/>
      <c r="H915" s="8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x14ac:dyDescent="0.2">
      <c r="A916" s="7"/>
      <c r="B916" s="7"/>
      <c r="D916" s="9"/>
      <c r="E916" s="9"/>
      <c r="F916" s="9"/>
      <c r="G916" s="7"/>
      <c r="H916" s="8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x14ac:dyDescent="0.2">
      <c r="A917" s="7"/>
      <c r="B917" s="7"/>
      <c r="D917" s="9"/>
      <c r="E917" s="9"/>
      <c r="F917" s="9"/>
      <c r="G917" s="7"/>
      <c r="H917" s="8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x14ac:dyDescent="0.2">
      <c r="A918" s="7"/>
      <c r="B918" s="7"/>
      <c r="D918" s="9"/>
      <c r="E918" s="9"/>
      <c r="F918" s="9"/>
      <c r="G918" s="7"/>
      <c r="H918" s="8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x14ac:dyDescent="0.2">
      <c r="A919" s="7"/>
      <c r="B919" s="7"/>
      <c r="D919" s="9"/>
      <c r="E919" s="9"/>
      <c r="F919" s="9"/>
      <c r="G919" s="7"/>
      <c r="H919" s="8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x14ac:dyDescent="0.2">
      <c r="A920" s="7"/>
      <c r="B920" s="7"/>
      <c r="D920" s="9"/>
      <c r="E920" s="9"/>
      <c r="F920" s="9"/>
      <c r="G920" s="7"/>
      <c r="H920" s="8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x14ac:dyDescent="0.2">
      <c r="A921" s="7"/>
      <c r="B921" s="7"/>
      <c r="D921" s="9"/>
      <c r="E921" s="9"/>
      <c r="F921" s="9"/>
      <c r="G921" s="7"/>
      <c r="H921" s="8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x14ac:dyDescent="0.2">
      <c r="A922" s="7"/>
      <c r="B922" s="7"/>
      <c r="D922" s="9"/>
      <c r="E922" s="9"/>
      <c r="F922" s="9"/>
      <c r="G922" s="7"/>
      <c r="H922" s="8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x14ac:dyDescent="0.2">
      <c r="A923" s="7"/>
      <c r="B923" s="7"/>
      <c r="D923" s="9"/>
      <c r="E923" s="9"/>
      <c r="F923" s="9"/>
      <c r="G923" s="7"/>
      <c r="H923" s="8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x14ac:dyDescent="0.2">
      <c r="A924" s="7"/>
      <c r="B924" s="7"/>
      <c r="D924" s="9"/>
      <c r="E924" s="9"/>
      <c r="F924" s="9"/>
      <c r="G924" s="7"/>
      <c r="H924" s="8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x14ac:dyDescent="0.2">
      <c r="A925" s="7"/>
      <c r="B925" s="7"/>
      <c r="D925" s="9"/>
      <c r="E925" s="9"/>
      <c r="F925" s="9"/>
      <c r="G925" s="7"/>
      <c r="H925" s="8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x14ac:dyDescent="0.2">
      <c r="A926" s="7"/>
      <c r="B926" s="7"/>
      <c r="D926" s="9"/>
      <c r="E926" s="9"/>
      <c r="F926" s="9"/>
      <c r="G926" s="7"/>
      <c r="H926" s="8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x14ac:dyDescent="0.2">
      <c r="A927" s="7"/>
      <c r="B927" s="7"/>
      <c r="D927" s="9"/>
      <c r="E927" s="9"/>
      <c r="F927" s="9"/>
      <c r="G927" s="7"/>
      <c r="H927" s="8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x14ac:dyDescent="0.2">
      <c r="A928" s="7"/>
      <c r="B928" s="7"/>
      <c r="D928" s="9"/>
      <c r="E928" s="9"/>
      <c r="F928" s="9"/>
      <c r="G928" s="7"/>
      <c r="H928" s="8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x14ac:dyDescent="0.2">
      <c r="A929" s="7"/>
      <c r="B929" s="7"/>
      <c r="D929" s="9"/>
      <c r="E929" s="9"/>
      <c r="F929" s="9"/>
      <c r="G929" s="7"/>
      <c r="H929" s="8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x14ac:dyDescent="0.2">
      <c r="A930" s="7"/>
      <c r="B930" s="7"/>
      <c r="D930" s="9"/>
      <c r="E930" s="9"/>
      <c r="F930" s="9"/>
      <c r="G930" s="7"/>
      <c r="H930" s="8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x14ac:dyDescent="0.2">
      <c r="A931" s="7"/>
      <c r="B931" s="7"/>
      <c r="D931" s="9"/>
      <c r="E931" s="9"/>
      <c r="F931" s="9"/>
      <c r="G931" s="7"/>
      <c r="H931" s="8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x14ac:dyDescent="0.2">
      <c r="A932" s="7"/>
      <c r="B932" s="7"/>
      <c r="D932" s="9"/>
      <c r="E932" s="9"/>
      <c r="F932" s="9"/>
      <c r="G932" s="7"/>
      <c r="H932" s="8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x14ac:dyDescent="0.2">
      <c r="A933" s="7"/>
      <c r="B933" s="7"/>
      <c r="D933" s="9"/>
      <c r="E933" s="9"/>
      <c r="F933" s="9"/>
      <c r="G933" s="7"/>
      <c r="H933" s="8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x14ac:dyDescent="0.2">
      <c r="A934" s="7"/>
      <c r="B934" s="7"/>
      <c r="D934" s="9"/>
      <c r="E934" s="9"/>
      <c r="F934" s="9"/>
      <c r="G934" s="7"/>
      <c r="H934" s="8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x14ac:dyDescent="0.2">
      <c r="A935" s="7"/>
      <c r="B935" s="7"/>
      <c r="D935" s="9"/>
      <c r="E935" s="9"/>
      <c r="F935" s="9"/>
      <c r="G935" s="7"/>
      <c r="H935" s="8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x14ac:dyDescent="0.2">
      <c r="A936" s="7"/>
      <c r="B936" s="7"/>
      <c r="D936" s="9"/>
      <c r="E936" s="9"/>
      <c r="F936" s="9"/>
      <c r="G936" s="7"/>
      <c r="H936" s="8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x14ac:dyDescent="0.2">
      <c r="A937" s="7"/>
      <c r="B937" s="7"/>
      <c r="D937" s="9"/>
      <c r="E937" s="9"/>
      <c r="F937" s="9"/>
      <c r="G937" s="7"/>
      <c r="H937" s="8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x14ac:dyDescent="0.2">
      <c r="A938" s="7"/>
      <c r="B938" s="7"/>
      <c r="D938" s="9"/>
      <c r="E938" s="9"/>
      <c r="F938" s="9"/>
      <c r="G938" s="7"/>
      <c r="H938" s="8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x14ac:dyDescent="0.2">
      <c r="A939" s="7"/>
      <c r="B939" s="7"/>
      <c r="D939" s="9"/>
      <c r="E939" s="9"/>
      <c r="F939" s="9"/>
      <c r="G939" s="7"/>
      <c r="H939" s="8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x14ac:dyDescent="0.2">
      <c r="A940" s="7"/>
      <c r="B940" s="7"/>
      <c r="D940" s="9"/>
      <c r="E940" s="9"/>
      <c r="F940" s="9"/>
      <c r="G940" s="7"/>
      <c r="H940" s="8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x14ac:dyDescent="0.2">
      <c r="A941" s="7"/>
      <c r="B941" s="7"/>
      <c r="D941" s="9"/>
      <c r="E941" s="9"/>
      <c r="F941" s="9"/>
      <c r="G941" s="7"/>
      <c r="H941" s="8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x14ac:dyDescent="0.2">
      <c r="A942" s="7"/>
      <c r="B942" s="7"/>
      <c r="D942" s="9"/>
      <c r="E942" s="9"/>
      <c r="F942" s="9"/>
      <c r="G942" s="7"/>
      <c r="H942" s="8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x14ac:dyDescent="0.2">
      <c r="A943" s="7"/>
      <c r="B943" s="7"/>
      <c r="D943" s="9"/>
      <c r="E943" s="9"/>
      <c r="F943" s="9"/>
      <c r="G943" s="7"/>
      <c r="H943" s="8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x14ac:dyDescent="0.2">
      <c r="A944" s="7"/>
      <c r="B944" s="7"/>
      <c r="D944" s="9"/>
      <c r="E944" s="9"/>
      <c r="F944" s="9"/>
      <c r="G944" s="7"/>
      <c r="H944" s="8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x14ac:dyDescent="0.2">
      <c r="A945" s="7"/>
      <c r="B945" s="7"/>
      <c r="D945" s="9"/>
      <c r="E945" s="9"/>
      <c r="F945" s="9"/>
      <c r="G945" s="7"/>
      <c r="H945" s="8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x14ac:dyDescent="0.2">
      <c r="A946" s="7"/>
      <c r="B946" s="7"/>
      <c r="D946" s="9"/>
      <c r="E946" s="9"/>
      <c r="F946" s="9"/>
      <c r="G946" s="7"/>
      <c r="H946" s="8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x14ac:dyDescent="0.2">
      <c r="A947" s="7"/>
      <c r="B947" s="7"/>
      <c r="D947" s="9"/>
      <c r="E947" s="9"/>
      <c r="F947" s="9"/>
      <c r="G947" s="7"/>
      <c r="H947" s="8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 x14ac:dyDescent="0.2">
      <c r="A948" s="7"/>
      <c r="B948" s="7"/>
      <c r="D948" s="9"/>
      <c r="E948" s="9"/>
      <c r="F948" s="9"/>
      <c r="G948" s="7"/>
      <c r="H948" s="8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 x14ac:dyDescent="0.2">
      <c r="A949" s="7"/>
      <c r="B949" s="7"/>
      <c r="D949" s="9"/>
      <c r="E949" s="9"/>
      <c r="F949" s="9"/>
      <c r="G949" s="7"/>
      <c r="H949" s="8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 x14ac:dyDescent="0.2">
      <c r="A950" s="7"/>
      <c r="B950" s="7"/>
      <c r="D950" s="9"/>
      <c r="E950" s="9"/>
      <c r="F950" s="9"/>
      <c r="G950" s="7"/>
      <c r="H950" s="8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 x14ac:dyDescent="0.2">
      <c r="A951" s="7"/>
      <c r="B951" s="7"/>
      <c r="D951" s="9"/>
      <c r="E951" s="9"/>
      <c r="F951" s="9"/>
      <c r="G951" s="7"/>
      <c r="H951" s="8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1:24" x14ac:dyDescent="0.2">
      <c r="A952" s="7"/>
      <c r="B952" s="7"/>
      <c r="D952" s="9"/>
      <c r="E952" s="9"/>
      <c r="F952" s="9"/>
      <c r="G952" s="7"/>
      <c r="H952" s="8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1:24" x14ac:dyDescent="0.2">
      <c r="A953" s="7"/>
      <c r="B953" s="7"/>
      <c r="D953" s="9"/>
      <c r="E953" s="9"/>
      <c r="F953" s="9"/>
      <c r="G953" s="7"/>
      <c r="H953" s="8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 x14ac:dyDescent="0.2">
      <c r="A954" s="7"/>
      <c r="B954" s="7"/>
      <c r="D954" s="9"/>
      <c r="E954" s="9"/>
      <c r="F954" s="9"/>
      <c r="G954" s="7"/>
      <c r="H954" s="8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 x14ac:dyDescent="0.2">
      <c r="A955" s="7"/>
      <c r="B955" s="7"/>
      <c r="D955" s="9"/>
      <c r="E955" s="9"/>
      <c r="F955" s="9"/>
      <c r="G955" s="7"/>
      <c r="H955" s="8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 x14ac:dyDescent="0.2">
      <c r="A956" s="7"/>
      <c r="B956" s="7"/>
      <c r="D956" s="9"/>
      <c r="E956" s="9"/>
      <c r="F956" s="9"/>
      <c r="G956" s="7"/>
      <c r="H956" s="8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 x14ac:dyDescent="0.2">
      <c r="A957" s="7"/>
      <c r="B957" s="7"/>
      <c r="D957" s="9"/>
      <c r="E957" s="9"/>
      <c r="F957" s="9"/>
      <c r="G957" s="7"/>
      <c r="H957" s="8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 x14ac:dyDescent="0.2">
      <c r="A958" s="7"/>
      <c r="B958" s="7"/>
      <c r="D958" s="9"/>
      <c r="E958" s="9"/>
      <c r="F958" s="9"/>
      <c r="G958" s="7"/>
      <c r="H958" s="8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 x14ac:dyDescent="0.2">
      <c r="A959" s="7"/>
      <c r="B959" s="7"/>
      <c r="D959" s="9"/>
      <c r="E959" s="9"/>
      <c r="F959" s="9"/>
      <c r="G959" s="7"/>
      <c r="H959" s="8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 x14ac:dyDescent="0.2">
      <c r="A960" s="7"/>
      <c r="B960" s="7"/>
      <c r="D960" s="9"/>
      <c r="E960" s="9"/>
      <c r="F960" s="9"/>
      <c r="G960" s="7"/>
      <c r="H960" s="8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4" x14ac:dyDescent="0.2">
      <c r="A961" s="7"/>
      <c r="B961" s="7"/>
      <c r="D961" s="9"/>
      <c r="E961" s="9"/>
      <c r="F961" s="9"/>
      <c r="G961" s="7"/>
      <c r="H961" s="8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1:24" x14ac:dyDescent="0.2">
      <c r="A962" s="7"/>
      <c r="B962" s="7"/>
      <c r="D962" s="9"/>
      <c r="E962" s="9"/>
      <c r="F962" s="9"/>
      <c r="G962" s="7"/>
      <c r="H962" s="8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1:24" x14ac:dyDescent="0.2">
      <c r="A963" s="7"/>
      <c r="B963" s="7"/>
      <c r="D963" s="9"/>
      <c r="E963" s="9"/>
      <c r="F963" s="9"/>
      <c r="G963" s="7"/>
      <c r="H963" s="8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1:24" x14ac:dyDescent="0.2">
      <c r="A964" s="7"/>
      <c r="B964" s="7"/>
      <c r="D964" s="9"/>
      <c r="E964" s="9"/>
      <c r="F964" s="9"/>
      <c r="G964" s="7"/>
      <c r="H964" s="8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1:24" x14ac:dyDescent="0.2">
      <c r="A965" s="7"/>
      <c r="B965" s="7"/>
      <c r="D965" s="9"/>
      <c r="E965" s="9"/>
      <c r="F965" s="9"/>
      <c r="G965" s="7"/>
      <c r="H965" s="8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1:24" x14ac:dyDescent="0.2">
      <c r="A966" s="7"/>
      <c r="B966" s="7"/>
      <c r="D966" s="9"/>
      <c r="E966" s="9"/>
      <c r="F966" s="9"/>
      <c r="G966" s="7"/>
      <c r="H966" s="8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1:24" x14ac:dyDescent="0.2">
      <c r="A967" s="7"/>
      <c r="B967" s="7"/>
      <c r="D967" s="9"/>
      <c r="E967" s="9"/>
      <c r="F967" s="9"/>
      <c r="G967" s="7"/>
      <c r="H967" s="8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1:24" x14ac:dyDescent="0.2">
      <c r="A968" s="7"/>
      <c r="B968" s="7"/>
      <c r="D968" s="9"/>
      <c r="E968" s="9"/>
      <c r="F968" s="9"/>
      <c r="G968" s="7"/>
      <c r="H968" s="8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1:24" x14ac:dyDescent="0.2">
      <c r="A969" s="7"/>
      <c r="B969" s="7"/>
      <c r="D969" s="9"/>
      <c r="E969" s="9"/>
      <c r="F969" s="9"/>
      <c r="G969" s="7"/>
      <c r="H969" s="8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 spans="1:24" x14ac:dyDescent="0.2">
      <c r="A970" s="7"/>
      <c r="B970" s="7"/>
      <c r="D970" s="9"/>
      <c r="E970" s="9"/>
      <c r="F970" s="9"/>
      <c r="G970" s="7"/>
      <c r="H970" s="8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1:24" x14ac:dyDescent="0.2">
      <c r="A971" s="7"/>
      <c r="B971" s="7"/>
      <c r="D971" s="9"/>
      <c r="E971" s="9"/>
      <c r="F971" s="9"/>
      <c r="G971" s="7"/>
      <c r="H971" s="8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 spans="1:24" x14ac:dyDescent="0.2">
      <c r="A972" s="7"/>
      <c r="B972" s="7"/>
      <c r="D972" s="9"/>
      <c r="E972" s="9"/>
      <c r="F972" s="9"/>
      <c r="G972" s="7"/>
      <c r="H972" s="8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 spans="1:24" x14ac:dyDescent="0.2">
      <c r="A973" s="7"/>
      <c r="B973" s="7"/>
      <c r="D973" s="9"/>
      <c r="E973" s="9"/>
      <c r="F973" s="9"/>
      <c r="G973" s="7"/>
      <c r="H973" s="8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1:24" x14ac:dyDescent="0.2">
      <c r="A974" s="7"/>
      <c r="B974" s="7"/>
      <c r="D974" s="9"/>
      <c r="E974" s="9"/>
      <c r="F974" s="9"/>
      <c r="G974" s="7"/>
      <c r="H974" s="8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 spans="1:24" x14ac:dyDescent="0.2">
      <c r="A975" s="7"/>
      <c r="B975" s="7"/>
      <c r="D975" s="9"/>
      <c r="E975" s="9"/>
      <c r="F975" s="9"/>
      <c r="G975" s="7"/>
      <c r="H975" s="8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 spans="1:24" x14ac:dyDescent="0.2">
      <c r="A976" s="7"/>
      <c r="B976" s="7"/>
      <c r="D976" s="9"/>
      <c r="E976" s="9"/>
      <c r="F976" s="9"/>
      <c r="G976" s="7"/>
      <c r="H976" s="8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 spans="1:24" x14ac:dyDescent="0.2">
      <c r="A977" s="7"/>
      <c r="B977" s="7"/>
      <c r="D977" s="9"/>
      <c r="E977" s="9"/>
      <c r="F977" s="9"/>
      <c r="G977" s="7"/>
      <c r="H977" s="8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 spans="1:24" x14ac:dyDescent="0.2">
      <c r="A978" s="7"/>
      <c r="B978" s="7"/>
      <c r="D978" s="9"/>
      <c r="E978" s="9"/>
      <c r="F978" s="9"/>
      <c r="G978" s="7"/>
      <c r="H978" s="8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 spans="1:24" x14ac:dyDescent="0.2">
      <c r="A979" s="7"/>
      <c r="B979" s="7"/>
      <c r="D979" s="9"/>
      <c r="E979" s="9"/>
      <c r="F979" s="9"/>
      <c r="G979" s="7"/>
      <c r="H979" s="8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 spans="1:24" x14ac:dyDescent="0.2">
      <c r="A980" s="7"/>
      <c r="B980" s="7"/>
      <c r="D980" s="9"/>
      <c r="E980" s="9"/>
      <c r="F980" s="9"/>
      <c r="G980" s="7"/>
      <c r="H980" s="8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 spans="1:24" x14ac:dyDescent="0.2">
      <c r="A981" s="7"/>
      <c r="B981" s="7"/>
      <c r="D981" s="9"/>
      <c r="E981" s="9"/>
      <c r="F981" s="9"/>
      <c r="G981" s="7"/>
      <c r="H981" s="8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 spans="1:24" x14ac:dyDescent="0.2">
      <c r="A982" s="7"/>
      <c r="B982" s="7"/>
      <c r="D982" s="9"/>
      <c r="E982" s="9"/>
      <c r="F982" s="9"/>
      <c r="G982" s="7"/>
      <c r="H982" s="8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 spans="1:24" x14ac:dyDescent="0.2">
      <c r="A983" s="7"/>
      <c r="B983" s="7"/>
      <c r="D983" s="9"/>
      <c r="E983" s="9"/>
      <c r="F983" s="9"/>
      <c r="G983" s="7"/>
      <c r="H983" s="8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 spans="1:24" x14ac:dyDescent="0.2">
      <c r="A984" s="7"/>
      <c r="B984" s="7"/>
      <c r="D984" s="9"/>
      <c r="E984" s="9"/>
      <c r="F984" s="9"/>
      <c r="G984" s="7"/>
      <c r="H984" s="8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 spans="1:24" x14ac:dyDescent="0.2">
      <c r="A985" s="7"/>
      <c r="B985" s="7"/>
      <c r="D985" s="9"/>
      <c r="E985" s="9"/>
      <c r="F985" s="9"/>
      <c r="G985" s="7"/>
      <c r="H985" s="8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  <row r="986" spans="1:24" x14ac:dyDescent="0.2">
      <c r="A986" s="7"/>
      <c r="B986" s="7"/>
      <c r="D986" s="9"/>
      <c r="E986" s="9"/>
      <c r="F986" s="9"/>
      <c r="G986" s="7"/>
      <c r="H986" s="8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</row>
    <row r="987" spans="1:24" x14ac:dyDescent="0.2">
      <c r="A987" s="7"/>
      <c r="B987" s="7"/>
      <c r="D987" s="9"/>
      <c r="E987" s="9"/>
      <c r="F987" s="9"/>
      <c r="G987" s="7"/>
      <c r="H987" s="8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 spans="1:24" x14ac:dyDescent="0.2">
      <c r="A988" s="7"/>
      <c r="B988" s="7"/>
      <c r="D988" s="9"/>
      <c r="E988" s="9"/>
      <c r="F988" s="9"/>
      <c r="G988" s="7"/>
      <c r="H988" s="8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 spans="1:24" x14ac:dyDescent="0.2">
      <c r="A989" s="7"/>
      <c r="B989" s="7"/>
      <c r="D989" s="9"/>
      <c r="E989" s="9"/>
      <c r="F989" s="9"/>
      <c r="G989" s="7"/>
      <c r="H989" s="8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 spans="1:24" x14ac:dyDescent="0.2">
      <c r="A990" s="7"/>
      <c r="B990" s="7"/>
      <c r="D990" s="9"/>
      <c r="E990" s="9"/>
      <c r="F990" s="9"/>
      <c r="G990" s="7"/>
      <c r="H990" s="8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 spans="1:24" x14ac:dyDescent="0.2">
      <c r="A991" s="7"/>
      <c r="B991" s="7"/>
      <c r="D991" s="9"/>
      <c r="E991" s="9"/>
      <c r="F991" s="9"/>
      <c r="G991" s="7"/>
      <c r="H991" s="8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</row>
    <row r="992" spans="1:24" x14ac:dyDescent="0.2">
      <c r="A992" s="7"/>
      <c r="B992" s="7"/>
      <c r="D992" s="9"/>
      <c r="E992" s="9"/>
      <c r="F992" s="9"/>
      <c r="G992" s="7"/>
      <c r="H992" s="8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 spans="1:24" x14ac:dyDescent="0.2">
      <c r="A993" s="7"/>
      <c r="B993" s="7"/>
      <c r="D993" s="9"/>
      <c r="E993" s="9"/>
      <c r="F993" s="9"/>
      <c r="G993" s="7"/>
      <c r="H993" s="8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 spans="1:24" x14ac:dyDescent="0.2">
      <c r="A994" s="7"/>
      <c r="B994" s="7"/>
      <c r="D994" s="9"/>
      <c r="E994" s="9"/>
      <c r="F994" s="9"/>
      <c r="G994" s="7"/>
      <c r="H994" s="8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 spans="1:24" x14ac:dyDescent="0.2">
      <c r="A995" s="7"/>
      <c r="B995" s="7"/>
      <c r="D995" s="9"/>
      <c r="E995" s="9"/>
      <c r="F995" s="9"/>
      <c r="G995" s="7"/>
      <c r="H995" s="8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</row>
    <row r="996" spans="1:24" x14ac:dyDescent="0.2">
      <c r="A996" s="7"/>
      <c r="B996" s="7"/>
      <c r="D996" s="9"/>
      <c r="E996" s="9"/>
      <c r="F996" s="9"/>
      <c r="G996" s="7"/>
      <c r="H996" s="8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  <row r="997" spans="1:24" x14ac:dyDescent="0.2">
      <c r="A997" s="7"/>
      <c r="B997" s="7"/>
      <c r="D997" s="9"/>
      <c r="E997" s="9"/>
      <c r="F997" s="9"/>
      <c r="G997" s="7"/>
      <c r="H997" s="8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</row>
    <row r="998" spans="1:24" x14ac:dyDescent="0.2">
      <c r="A998" s="7"/>
      <c r="B998" s="7"/>
      <c r="D998" s="9"/>
      <c r="E998" s="9"/>
      <c r="F998" s="9"/>
      <c r="G998" s="7"/>
      <c r="H998" s="8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</row>
    <row r="999" spans="1:24" x14ac:dyDescent="0.2">
      <c r="A999" s="7"/>
      <c r="B999" s="7"/>
      <c r="D999" s="9"/>
      <c r="E999" s="9"/>
      <c r="F999" s="9"/>
      <c r="G999" s="7"/>
      <c r="H999" s="8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</row>
    <row r="1000" spans="1:24" x14ac:dyDescent="0.2">
      <c r="A1000" s="7"/>
      <c r="B1000" s="7"/>
      <c r="D1000" s="9"/>
      <c r="E1000" s="9"/>
      <c r="F1000" s="9"/>
      <c r="G1000" s="7"/>
      <c r="H1000" s="8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</row>
    <row r="1001" spans="1:24" x14ac:dyDescent="0.2">
      <c r="A1001" s="7"/>
      <c r="B1001" s="7"/>
      <c r="D1001" s="9"/>
      <c r="E1001" s="9"/>
      <c r="F1001" s="9"/>
      <c r="G1001" s="7"/>
      <c r="H1001" s="8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</row>
  </sheetData>
  <hyperlinks>
    <hyperlink ref="H25" r:id="rId1"/>
    <hyperlink ref="H26" r:id="rId2"/>
    <hyperlink ref="H27" r:id="rId3"/>
    <hyperlink ref="H28" r:id="rId4"/>
    <hyperlink ref="H29" r:id="rId5"/>
    <hyperlink ref="H32" r:id="rId6"/>
    <hyperlink ref="H48" r:id="rId7"/>
    <hyperlink ref="H49" r:id="rId8"/>
    <hyperlink ref="H50" r:id="rId9"/>
    <hyperlink ref="H51" r:id="rId10"/>
    <hyperlink ref="H54" r:id="rId11"/>
    <hyperlink ref="H55" r:id="rId12"/>
    <hyperlink ref="H56" r:id="rId13"/>
    <hyperlink ref="H57" r:id="rId14"/>
    <hyperlink ref="H115" r:id="rId15"/>
    <hyperlink ref="H116" r:id="rId16"/>
    <hyperlink ref="H118" r:id="rId17"/>
    <hyperlink ref="H130" r:id="rId18"/>
    <hyperlink ref="H131" r:id="rId19"/>
    <hyperlink ref="H132" r:id="rId20"/>
    <hyperlink ref="H133" r:id="rId21"/>
    <hyperlink ref="H134" r:id="rId22"/>
    <hyperlink ref="H135" r:id="rId23"/>
    <hyperlink ref="H136" r:id="rId24"/>
    <hyperlink ref="H137" r:id="rId25"/>
    <hyperlink ref="H138" r:id="rId26"/>
    <hyperlink ref="H139" r:id="rId27"/>
    <hyperlink ref="H140" r:id="rId28"/>
    <hyperlink ref="H141" r:id="rId29"/>
    <hyperlink ref="H142" r:id="rId30"/>
    <hyperlink ref="H7" r:id="rId31"/>
    <hyperlink ref="H114" r:id="rId32"/>
    <hyperlink ref="H53" r:id="rId33"/>
    <hyperlink ref="H61" r:id="rId34"/>
    <hyperlink ref="H129" r:id="rId35"/>
    <hyperlink ref="H124" r:id="rId36"/>
    <hyperlink ref="H11" r:id="rId37"/>
    <hyperlink ref="H12" r:id="rId38"/>
    <hyperlink ref="H18" r:id="rId39"/>
    <hyperlink ref="H22" r:id="rId40"/>
    <hyperlink ref="H19" r:id="rId41"/>
    <hyperlink ref="H21" r:id="rId42"/>
    <hyperlink ref="H121" r:id="rId43"/>
    <hyperlink ref="H145" r:id="rId44"/>
    <hyperlink ref="H14" r:id="rId45"/>
    <hyperlink ref="H15" r:id="rId46"/>
    <hyperlink ref="H37" r:id="rId47"/>
    <hyperlink ref="H5" r:id="rId48"/>
    <hyperlink ref="H64" r:id="rId49"/>
    <hyperlink ref="H65" r:id="rId50"/>
    <hyperlink ref="H66" r:id="rId51"/>
    <hyperlink ref="H144" r:id="rId52"/>
  </hyperlinks>
  <pageMargins left="0.7" right="0.7" top="0.75" bottom="0.75" header="0.3" footer="0.3"/>
  <pageSetup paperSize="9" orientation="portrait" r:id="rId53"/>
  <drawing r:id="rId5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4"/>
  <sheetViews>
    <sheetView zoomScale="60" zoomScaleNormal="60" workbookViewId="0">
      <selection sqref="A1:XFD1048576"/>
    </sheetView>
  </sheetViews>
  <sheetFormatPr baseColWidth="10" defaultColWidth="11.42578125" defaultRowHeight="12.75" x14ac:dyDescent="0.2"/>
  <cols>
    <col min="1" max="1" width="12.28515625" style="2" bestFit="1" customWidth="1"/>
    <col min="2" max="2" width="87.7109375" style="2" bestFit="1" customWidth="1"/>
    <col min="3" max="3" width="9.140625" style="2" bestFit="1" customWidth="1"/>
    <col min="4" max="4" width="11.85546875" style="2" bestFit="1" customWidth="1"/>
    <col min="5" max="5" width="18" style="2" bestFit="1" customWidth="1"/>
    <col min="6" max="6" width="14.85546875" style="2" bestFit="1" customWidth="1"/>
    <col min="7" max="16384" width="11.42578125" style="2"/>
  </cols>
  <sheetData>
    <row r="4" spans="1:6" x14ac:dyDescent="0.2">
      <c r="A4" s="2" t="s">
        <v>3</v>
      </c>
      <c r="B4" s="2" t="s">
        <v>4</v>
      </c>
      <c r="C4" s="2" t="s">
        <v>5</v>
      </c>
      <c r="D4" s="2" t="s">
        <v>6</v>
      </c>
      <c r="E4" s="2" t="s">
        <v>8</v>
      </c>
      <c r="F4" s="2" t="s">
        <v>9</v>
      </c>
    </row>
    <row r="5" spans="1:6" x14ac:dyDescent="0.2">
      <c r="A5" s="2" t="s">
        <v>10</v>
      </c>
      <c r="B5" s="2" t="s">
        <v>111</v>
      </c>
    </row>
    <row r="6" spans="1:6" x14ac:dyDescent="0.2">
      <c r="A6" s="2">
        <v>1</v>
      </c>
      <c r="B6" s="2" t="s">
        <v>15</v>
      </c>
    </row>
    <row r="7" spans="1:6" x14ac:dyDescent="0.2">
      <c r="A7" s="2">
        <f t="shared" ref="A7:A16" si="0">A6+0.01</f>
        <v>1.01</v>
      </c>
      <c r="B7" s="2" t="s">
        <v>37</v>
      </c>
      <c r="C7" s="2" t="s">
        <v>38</v>
      </c>
      <c r="D7" s="2">
        <v>3.3900000000000002E-3</v>
      </c>
      <c r="E7" s="2">
        <f>VLOOKUP(B7,'Listado de precios'!$A$5:$C$184,3,0)</f>
        <v>56900</v>
      </c>
      <c r="F7" s="2">
        <f t="shared" ref="F7:F16" si="1">E7*D7</f>
        <v>192.89100000000002</v>
      </c>
    </row>
    <row r="8" spans="1:6" x14ac:dyDescent="0.2">
      <c r="A8" s="2">
        <f t="shared" si="0"/>
        <v>1.02</v>
      </c>
      <c r="B8" s="2" t="s">
        <v>53</v>
      </c>
      <c r="C8" s="2" t="s">
        <v>2</v>
      </c>
      <c r="D8" s="2">
        <v>0.01</v>
      </c>
      <c r="E8" s="2">
        <f>VLOOKUP(B8,'Listado de precios'!$A$5:$C$184,3,0)</f>
        <v>27900</v>
      </c>
      <c r="F8" s="2">
        <f t="shared" si="1"/>
        <v>279</v>
      </c>
    </row>
    <row r="9" spans="1:6" x14ac:dyDescent="0.2">
      <c r="A9" s="2">
        <f t="shared" si="0"/>
        <v>1.03</v>
      </c>
      <c r="B9" s="2" t="s">
        <v>150</v>
      </c>
      <c r="C9" s="2" t="s">
        <v>1</v>
      </c>
      <c r="D9" s="2">
        <v>7.5</v>
      </c>
      <c r="E9" s="2">
        <f>VLOOKUP(B9,'Listado de precios'!$A$5:$C$184,3,0)</f>
        <v>880</v>
      </c>
      <c r="F9" s="2">
        <f t="shared" si="1"/>
        <v>6600</v>
      </c>
    </row>
    <row r="10" spans="1:6" x14ac:dyDescent="0.2">
      <c r="A10" s="2">
        <f t="shared" si="0"/>
        <v>1.04</v>
      </c>
      <c r="B10" s="2" t="s">
        <v>131</v>
      </c>
      <c r="C10" s="2" t="s">
        <v>1</v>
      </c>
      <c r="D10" s="2">
        <f>D9</f>
        <v>7.5</v>
      </c>
      <c r="E10" s="2">
        <f>VLOOKUP(B10,'Listado de precios'!$A$5:$C$184,3,0)</f>
        <v>2167</v>
      </c>
      <c r="F10" s="2">
        <f t="shared" si="1"/>
        <v>16252.5</v>
      </c>
    </row>
    <row r="11" spans="1:6" x14ac:dyDescent="0.2">
      <c r="A11" s="2">
        <f t="shared" si="0"/>
        <v>1.05</v>
      </c>
      <c r="B11" s="2" t="s">
        <v>69</v>
      </c>
      <c r="C11" s="2" t="s">
        <v>2</v>
      </c>
      <c r="D11" s="2">
        <v>1</v>
      </c>
      <c r="E11" s="2">
        <f>VLOOKUP(B11,'Listado de precios'!$A$5:$C$184,3,0)</f>
        <v>4400</v>
      </c>
      <c r="F11" s="2">
        <f t="shared" si="1"/>
        <v>4400</v>
      </c>
    </row>
    <row r="12" spans="1:6" x14ac:dyDescent="0.2">
      <c r="A12" s="2">
        <f t="shared" si="0"/>
        <v>1.06</v>
      </c>
      <c r="B12" s="2" t="s">
        <v>29</v>
      </c>
      <c r="C12" s="2" t="s">
        <v>2</v>
      </c>
      <c r="D12" s="2">
        <v>1</v>
      </c>
      <c r="E12" s="2">
        <f>VLOOKUP(B12,'Listado de precios'!$A$5:$C$184,3,0)</f>
        <v>842</v>
      </c>
      <c r="F12" s="2">
        <f t="shared" si="1"/>
        <v>842</v>
      </c>
    </row>
    <row r="13" spans="1:6" x14ac:dyDescent="0.2">
      <c r="A13" s="2">
        <f t="shared" si="0"/>
        <v>1.07</v>
      </c>
      <c r="B13" s="2" t="s">
        <v>41</v>
      </c>
      <c r="C13" s="2" t="s">
        <v>2</v>
      </c>
      <c r="D13" s="2">
        <v>1</v>
      </c>
      <c r="E13" s="2">
        <f>VLOOKUP(B13,'Listado de precios'!$A$5:$C$184,3,0)</f>
        <v>1100</v>
      </c>
      <c r="F13" s="2">
        <f t="shared" si="1"/>
        <v>1100</v>
      </c>
    </row>
    <row r="14" spans="1:6" x14ac:dyDescent="0.2">
      <c r="A14" s="2">
        <f t="shared" si="0"/>
        <v>1.08</v>
      </c>
      <c r="B14" s="2" t="s">
        <v>168</v>
      </c>
      <c r="C14" s="2" t="s">
        <v>1</v>
      </c>
      <c r="D14" s="2">
        <v>7.5</v>
      </c>
      <c r="E14" s="2">
        <f>VLOOKUP(B14,'Listado de precios'!$A$5:$C$184,3,0)</f>
        <v>1329.56</v>
      </c>
      <c r="F14" s="2">
        <f t="shared" si="1"/>
        <v>9971.6999999999989</v>
      </c>
    </row>
    <row r="15" spans="1:6" x14ac:dyDescent="0.2">
      <c r="A15" s="2">
        <f t="shared" si="0"/>
        <v>1.0900000000000001</v>
      </c>
      <c r="B15" s="2" t="s">
        <v>62</v>
      </c>
      <c r="C15" s="2" t="s">
        <v>2</v>
      </c>
      <c r="D15" s="2">
        <v>1</v>
      </c>
      <c r="E15" s="2">
        <f>VLOOKUP(B15,'Listado de precios'!$A$5:$C$184,3,0)</f>
        <v>12840</v>
      </c>
      <c r="F15" s="2">
        <f t="shared" si="1"/>
        <v>12840</v>
      </c>
    </row>
    <row r="16" spans="1:6" x14ac:dyDescent="0.2">
      <c r="A16" s="2">
        <f t="shared" si="0"/>
        <v>1.1000000000000001</v>
      </c>
      <c r="B16" s="2" t="s">
        <v>146</v>
      </c>
      <c r="C16" s="2" t="s">
        <v>2</v>
      </c>
      <c r="D16" s="2">
        <v>1</v>
      </c>
      <c r="E16" s="2">
        <f>VLOOKUP(B16,'Listado de precios'!$A$5:$C$184,3,0)</f>
        <v>10000</v>
      </c>
      <c r="F16" s="2">
        <f t="shared" si="1"/>
        <v>10000</v>
      </c>
    </row>
    <row r="17" spans="1:6" x14ac:dyDescent="0.2">
      <c r="E17" s="2" t="s">
        <v>87</v>
      </c>
      <c r="F17" s="2">
        <f>SUM(F7:F16)</f>
        <v>62478.091</v>
      </c>
    </row>
    <row r="19" spans="1:6" x14ac:dyDescent="0.2">
      <c r="A19" s="2" t="s">
        <v>10</v>
      </c>
      <c r="B19" s="2" t="s">
        <v>114</v>
      </c>
    </row>
    <row r="20" spans="1:6" x14ac:dyDescent="0.2">
      <c r="A20" s="2">
        <v>2</v>
      </c>
      <c r="B20" s="2" t="s">
        <v>15</v>
      </c>
    </row>
    <row r="21" spans="1:6" x14ac:dyDescent="0.2">
      <c r="A21" s="2">
        <f t="shared" ref="A21:A30" si="2">A20+0.01</f>
        <v>2.0099999999999998</v>
      </c>
      <c r="B21" s="2" t="s">
        <v>37</v>
      </c>
      <c r="C21" s="2" t="s">
        <v>38</v>
      </c>
      <c r="D21" s="2">
        <v>3.3900000000000002E-3</v>
      </c>
      <c r="E21" s="2">
        <f>VLOOKUP(B21,'Listado de precios'!$A$5:$C$184,3,0)</f>
        <v>56900</v>
      </c>
      <c r="F21" s="2">
        <f t="shared" ref="F21:F29" si="3">D21*E21</f>
        <v>192.89100000000002</v>
      </c>
    </row>
    <row r="22" spans="1:6" x14ac:dyDescent="0.2">
      <c r="A22" s="2">
        <f t="shared" si="2"/>
        <v>2.0199999999999996</v>
      </c>
      <c r="B22" s="2" t="s">
        <v>53</v>
      </c>
      <c r="C22" s="2" t="s">
        <v>2</v>
      </c>
      <c r="D22" s="2">
        <v>0.01</v>
      </c>
      <c r="E22" s="2">
        <f>VLOOKUP(B22,'Listado de precios'!$A$5:$C$184,3,0)</f>
        <v>27900</v>
      </c>
      <c r="F22" s="2">
        <f t="shared" si="3"/>
        <v>279</v>
      </c>
    </row>
    <row r="23" spans="1:6" x14ac:dyDescent="0.2">
      <c r="A23" s="2">
        <f t="shared" si="2"/>
        <v>2.0299999999999994</v>
      </c>
      <c r="B23" s="2" t="s">
        <v>150</v>
      </c>
      <c r="C23" s="2" t="s">
        <v>1</v>
      </c>
      <c r="D23" s="2">
        <v>7.5</v>
      </c>
      <c r="E23" s="2">
        <f>VLOOKUP(B23,'Listado de precios'!$A$5:$C$184,3,0)</f>
        <v>880</v>
      </c>
      <c r="F23" s="2">
        <f t="shared" si="3"/>
        <v>6600</v>
      </c>
    </row>
    <row r="24" spans="1:6" x14ac:dyDescent="0.2">
      <c r="A24" s="2">
        <f t="shared" si="2"/>
        <v>2.0399999999999991</v>
      </c>
      <c r="B24" s="2" t="s">
        <v>131</v>
      </c>
      <c r="C24" s="2" t="s">
        <v>1</v>
      </c>
      <c r="D24" s="2">
        <f>D23</f>
        <v>7.5</v>
      </c>
      <c r="E24" s="2">
        <f>VLOOKUP(B24,'Listado de precios'!$A$5:$C$184,3,0)</f>
        <v>2167</v>
      </c>
      <c r="F24" s="2">
        <f t="shared" si="3"/>
        <v>16252.5</v>
      </c>
    </row>
    <row r="25" spans="1:6" x14ac:dyDescent="0.2">
      <c r="A25" s="2">
        <f t="shared" si="2"/>
        <v>2.0499999999999989</v>
      </c>
      <c r="B25" s="2" t="s">
        <v>71</v>
      </c>
      <c r="C25" s="2" t="s">
        <v>2</v>
      </c>
      <c r="D25" s="2">
        <v>1</v>
      </c>
      <c r="E25" s="2">
        <f>VLOOKUP(B25,'Listado de precios'!$A$5:$C$184,3,0)</f>
        <v>15000</v>
      </c>
      <c r="F25" s="2">
        <f t="shared" si="3"/>
        <v>15000</v>
      </c>
    </row>
    <row r="26" spans="1:6" x14ac:dyDescent="0.2">
      <c r="A26" s="2">
        <f t="shared" si="2"/>
        <v>2.0599999999999987</v>
      </c>
      <c r="B26" s="2" t="s">
        <v>29</v>
      </c>
      <c r="C26" s="2" t="s">
        <v>2</v>
      </c>
      <c r="D26" s="2">
        <v>1</v>
      </c>
      <c r="E26" s="2">
        <f>VLOOKUP(B26,'Listado de precios'!$A$5:$C$184,3,0)</f>
        <v>842</v>
      </c>
      <c r="F26" s="2">
        <f t="shared" si="3"/>
        <v>842</v>
      </c>
    </row>
    <row r="27" spans="1:6" x14ac:dyDescent="0.2">
      <c r="A27" s="2">
        <f t="shared" si="2"/>
        <v>2.0699999999999985</v>
      </c>
      <c r="B27" s="2" t="s">
        <v>28</v>
      </c>
      <c r="C27" s="2" t="s">
        <v>1</v>
      </c>
      <c r="D27" s="2">
        <v>15</v>
      </c>
      <c r="E27" s="2">
        <f>VLOOKUP(B27,'Listado de precios'!$A$5:$C$184,3,0)</f>
        <v>938.71194000000003</v>
      </c>
      <c r="F27" s="2">
        <f t="shared" si="3"/>
        <v>14080.679100000001</v>
      </c>
    </row>
    <row r="28" spans="1:6" x14ac:dyDescent="0.2">
      <c r="A28" s="2">
        <f t="shared" si="2"/>
        <v>2.0799999999999983</v>
      </c>
      <c r="B28" s="2" t="s">
        <v>42</v>
      </c>
      <c r="C28" s="2" t="s">
        <v>2</v>
      </c>
      <c r="D28" s="2">
        <v>2</v>
      </c>
      <c r="E28" s="2">
        <f>VLOOKUP(B28,'Listado de precios'!$A$5:$C$184,3,0)</f>
        <v>895.71749999999997</v>
      </c>
      <c r="F28" s="2">
        <f t="shared" si="3"/>
        <v>1791.4349999999999</v>
      </c>
    </row>
    <row r="29" spans="1:6" x14ac:dyDescent="0.2">
      <c r="A29" s="2">
        <f t="shared" si="2"/>
        <v>2.0899999999999981</v>
      </c>
      <c r="B29" s="2" t="s">
        <v>64</v>
      </c>
      <c r="C29" s="2" t="s">
        <v>2</v>
      </c>
      <c r="D29" s="2">
        <v>1</v>
      </c>
      <c r="E29" s="2">
        <f>VLOOKUP(B29,'Listado de precios'!$A$5:$C$184,3,0)</f>
        <v>12840</v>
      </c>
      <c r="F29" s="2">
        <f t="shared" si="3"/>
        <v>12840</v>
      </c>
    </row>
    <row r="30" spans="1:6" x14ac:dyDescent="0.2">
      <c r="A30" s="2">
        <f t="shared" si="2"/>
        <v>2.0999999999999979</v>
      </c>
      <c r="B30" s="2" t="s">
        <v>147</v>
      </c>
      <c r="C30" s="2" t="s">
        <v>2</v>
      </c>
      <c r="D30" s="2">
        <v>1</v>
      </c>
      <c r="E30" s="2">
        <f>VLOOKUP(B30,'Listado de precios'!$A$5:$C$184,3,0)</f>
        <v>6000</v>
      </c>
      <c r="F30" s="2">
        <f>E30*D30</f>
        <v>6000</v>
      </c>
    </row>
    <row r="31" spans="1:6" x14ac:dyDescent="0.2">
      <c r="E31" s="2" t="s">
        <v>87</v>
      </c>
      <c r="F31" s="2">
        <f>SUM(F21:F30)</f>
        <v>73878.505100000009</v>
      </c>
    </row>
    <row r="33" spans="1:6" x14ac:dyDescent="0.2">
      <c r="A33" s="2" t="s">
        <v>10</v>
      </c>
      <c r="B33" s="2" t="s">
        <v>104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 t="shared" ref="A35:A41" si="4"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 t="shared" ref="F35:F41" si="5">D35*E35</f>
        <v>192.89100000000002</v>
      </c>
    </row>
    <row r="36" spans="1:6" x14ac:dyDescent="0.2">
      <c r="A36" s="2">
        <f t="shared" si="4"/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5"/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8</v>
      </c>
      <c r="E37" s="2">
        <f>VLOOKUP(B37,'Listado de precios'!$A$5:$C$184,3,0)</f>
        <v>880</v>
      </c>
      <c r="F37" s="2">
        <f t="shared" si="5"/>
        <v>7040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f>D37</f>
        <v>8</v>
      </c>
      <c r="E38" s="2">
        <f>VLOOKUP(B38,'Listado de precios'!$A$5:$C$184,3,0)</f>
        <v>2167</v>
      </c>
      <c r="F38" s="2">
        <f t="shared" si="5"/>
        <v>17336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29</v>
      </c>
      <c r="C40" s="2" t="s">
        <v>2</v>
      </c>
      <c r="D40" s="2">
        <v>1</v>
      </c>
      <c r="E40" s="2">
        <f>VLOOKUP(B40,'Listado de precios'!$A$5:$C$184,3,0)</f>
        <v>842</v>
      </c>
      <c r="F40" s="2">
        <f t="shared" si="5"/>
        <v>842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39519.891000000003</v>
      </c>
    </row>
    <row r="44" spans="1:6" x14ac:dyDescent="0.2">
      <c r="A44" s="2" t="s">
        <v>10</v>
      </c>
      <c r="B44" s="2" t="s">
        <v>105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f>A45+0.01</f>
        <v>4.01</v>
      </c>
      <c r="B46" s="2" t="s">
        <v>32</v>
      </c>
      <c r="C46" s="2" t="s">
        <v>2</v>
      </c>
      <c r="D46" s="2">
        <v>1</v>
      </c>
      <c r="E46" s="2">
        <f>VLOOKUP(B46,'Listado de precios'!$A$5:$C$184,3,0)</f>
        <v>31887.542999999998</v>
      </c>
      <c r="F46" s="2">
        <f>D46*E46</f>
        <v>31887.542999999998</v>
      </c>
    </row>
    <row r="47" spans="1:6" x14ac:dyDescent="0.2">
      <c r="A47" s="2">
        <f t="shared" ref="A47:A54" si="6">A46+0.01</f>
        <v>4.0199999999999996</v>
      </c>
      <c r="B47" s="2" t="s">
        <v>79</v>
      </c>
      <c r="C47" s="2" t="s">
        <v>1</v>
      </c>
      <c r="D47" s="2">
        <f>2.6*3</f>
        <v>7.8000000000000007</v>
      </c>
      <c r="E47" s="2">
        <f>VLOOKUP(B47,'Listado de precios'!$A$5:$C$184,3,0)</f>
        <v>4659</v>
      </c>
      <c r="F47" s="2">
        <f t="shared" ref="F47:F54" si="7">D47*E47</f>
        <v>36340.200000000004</v>
      </c>
    </row>
    <row r="48" spans="1:6" x14ac:dyDescent="0.2">
      <c r="A48" s="2">
        <f t="shared" si="6"/>
        <v>4.0299999999999994</v>
      </c>
      <c r="B48" s="2" t="s">
        <v>129</v>
      </c>
      <c r="C48" s="2" t="s">
        <v>1</v>
      </c>
      <c r="D48" s="2">
        <f>D47</f>
        <v>7.8000000000000007</v>
      </c>
      <c r="E48" s="2">
        <f>VLOOKUP(B48,'Listado de precios'!$A$5:$C$184,3,0)</f>
        <v>2167</v>
      </c>
      <c r="F48" s="2">
        <f t="shared" si="7"/>
        <v>16902.600000000002</v>
      </c>
    </row>
    <row r="49" spans="1:6" x14ac:dyDescent="0.2">
      <c r="A49" s="2">
        <f t="shared" si="6"/>
        <v>4.0399999999999991</v>
      </c>
      <c r="B49" s="2" t="s">
        <v>52</v>
      </c>
      <c r="C49" s="2" t="s">
        <v>2</v>
      </c>
      <c r="D49" s="2">
        <v>8</v>
      </c>
      <c r="E49" s="2">
        <f>VLOOKUP(B49,'Listado de precios'!$A$5:$C$184,3,0)</f>
        <v>165</v>
      </c>
      <c r="F49" s="2">
        <f t="shared" si="7"/>
        <v>1320</v>
      </c>
    </row>
    <row r="50" spans="1:6" x14ac:dyDescent="0.2">
      <c r="A50" s="2">
        <f t="shared" si="6"/>
        <v>4.0499999999999989</v>
      </c>
      <c r="B50" s="2" t="s">
        <v>0</v>
      </c>
      <c r="C50" s="2" t="s">
        <v>1</v>
      </c>
      <c r="D50" s="2">
        <f>2.6</f>
        <v>2.6</v>
      </c>
      <c r="E50" s="2">
        <f>VLOOKUP(B50,'Listado de precios'!$A$5:$C$184,3,0)</f>
        <v>600</v>
      </c>
      <c r="F50" s="2">
        <f t="shared" si="7"/>
        <v>1560</v>
      </c>
    </row>
    <row r="51" spans="1:6" x14ac:dyDescent="0.2">
      <c r="A51" s="2">
        <f t="shared" si="6"/>
        <v>4.0599999999999987</v>
      </c>
      <c r="B51" s="2" t="s">
        <v>61</v>
      </c>
      <c r="C51" s="2" t="s">
        <v>2</v>
      </c>
      <c r="D51" s="2">
        <v>1</v>
      </c>
      <c r="E51" s="2">
        <f>VLOOKUP(B51,'Listado de precios'!$A$5:$C$184,3,0)</f>
        <v>19260</v>
      </c>
      <c r="F51" s="2">
        <f t="shared" si="7"/>
        <v>19260</v>
      </c>
    </row>
    <row r="52" spans="1:6" x14ac:dyDescent="0.2">
      <c r="A52" s="2">
        <f t="shared" si="6"/>
        <v>4.0699999999999985</v>
      </c>
      <c r="B52" s="2" t="s">
        <v>44</v>
      </c>
      <c r="C52" s="2" t="s">
        <v>2</v>
      </c>
      <c r="D52" s="2">
        <v>1</v>
      </c>
      <c r="E52" s="2">
        <f>VLOOKUP(B52,'Listado de precios'!$A$5:$C$184,3,0)</f>
        <v>8455.5731999999989</v>
      </c>
      <c r="F52" s="2">
        <f t="shared" si="7"/>
        <v>8455.5731999999989</v>
      </c>
    </row>
    <row r="53" spans="1:6" x14ac:dyDescent="0.2">
      <c r="A53" s="2">
        <f t="shared" si="6"/>
        <v>4.0799999999999983</v>
      </c>
      <c r="B53" s="2" t="s">
        <v>41</v>
      </c>
      <c r="C53" s="2" t="s">
        <v>2</v>
      </c>
      <c r="D53" s="2">
        <v>5</v>
      </c>
      <c r="E53" s="2">
        <f>VLOOKUP(B53,'Listado de precios'!$A$5:$C$184,3,0)</f>
        <v>1100</v>
      </c>
      <c r="F53" s="2">
        <f t="shared" si="7"/>
        <v>5500</v>
      </c>
    </row>
    <row r="54" spans="1:6" x14ac:dyDescent="0.2">
      <c r="A54" s="2">
        <f t="shared" si="6"/>
        <v>4.0899999999999981</v>
      </c>
      <c r="B54" s="2" t="s">
        <v>70</v>
      </c>
      <c r="C54" s="2" t="s">
        <v>2</v>
      </c>
      <c r="D54" s="2">
        <v>1</v>
      </c>
      <c r="E54" s="2">
        <f>VLOOKUP(B54,'Listado de precios'!$A$5:$C$184,3,0)</f>
        <v>9200</v>
      </c>
      <c r="F54" s="2">
        <f t="shared" si="7"/>
        <v>9200</v>
      </c>
    </row>
    <row r="55" spans="1:6" x14ac:dyDescent="0.2">
      <c r="E55" s="2" t="s">
        <v>87</v>
      </c>
      <c r="F55" s="2">
        <f>SUM(F46:F54)</f>
        <v>130425.91620000001</v>
      </c>
    </row>
    <row r="57" spans="1:6" x14ac:dyDescent="0.2">
      <c r="A57" s="2" t="s">
        <v>10</v>
      </c>
      <c r="B57" s="2" t="s">
        <v>106</v>
      </c>
    </row>
    <row r="58" spans="1:6" x14ac:dyDescent="0.2">
      <c r="A58" s="2">
        <v>5</v>
      </c>
      <c r="B58" s="2" t="s">
        <v>15</v>
      </c>
    </row>
    <row r="59" spans="1:6" x14ac:dyDescent="0.2">
      <c r="A59" s="2">
        <f>A58+0.01</f>
        <v>5.01</v>
      </c>
      <c r="B59" s="2" t="s">
        <v>48</v>
      </c>
      <c r="C59" s="2" t="s">
        <v>2</v>
      </c>
      <c r="D59" s="2">
        <v>1</v>
      </c>
      <c r="E59" s="2">
        <f>VLOOKUP(B59,'Listado de precios'!$A$5:$C$184,3,0)</f>
        <v>710655</v>
      </c>
      <c r="F59" s="2">
        <f>E59*D59</f>
        <v>710655</v>
      </c>
    </row>
    <row r="60" spans="1:6" x14ac:dyDescent="0.2">
      <c r="A60" s="2">
        <f t="shared" ref="A60:A73" si="8">A59+0.01</f>
        <v>5.0199999999999996</v>
      </c>
      <c r="B60" s="2" t="s">
        <v>149</v>
      </c>
      <c r="C60" s="2" t="s">
        <v>2</v>
      </c>
      <c r="D60" s="2">
        <f>D59</f>
        <v>1</v>
      </c>
      <c r="E60" s="2">
        <f>VLOOKUP(B60,'Listado de precios'!$A$5:$C$184,3,0)</f>
        <v>8560</v>
      </c>
      <c r="F60" s="2">
        <f t="shared" ref="F60:F73" si="9">E60*D60</f>
        <v>8560</v>
      </c>
    </row>
    <row r="61" spans="1:6" x14ac:dyDescent="0.2">
      <c r="A61" s="2">
        <f t="shared" si="8"/>
        <v>5.0299999999999994</v>
      </c>
      <c r="B61" s="2" t="s">
        <v>77</v>
      </c>
      <c r="C61" s="2" t="s">
        <v>1</v>
      </c>
      <c r="D61" s="2">
        <v>24</v>
      </c>
      <c r="E61" s="2">
        <f>VLOOKUP(B61,'Listado de precios'!$A$5:$C$184,3,0)</f>
        <v>9946</v>
      </c>
      <c r="F61" s="2">
        <f t="shared" si="9"/>
        <v>238704</v>
      </c>
    </row>
    <row r="62" spans="1:6" x14ac:dyDescent="0.2">
      <c r="A62" s="2">
        <f t="shared" si="8"/>
        <v>5.0399999999999991</v>
      </c>
      <c r="B62" s="2" t="s">
        <v>127</v>
      </c>
      <c r="C62" s="2" t="s">
        <v>1</v>
      </c>
      <c r="D62" s="2">
        <f>D61</f>
        <v>24</v>
      </c>
      <c r="E62" s="2">
        <f>VLOOKUP(B62,'Listado de precios'!$A$5:$C$184,3,0)</f>
        <v>4333</v>
      </c>
      <c r="F62" s="2">
        <f t="shared" si="9"/>
        <v>103992</v>
      </c>
    </row>
    <row r="63" spans="1:6" x14ac:dyDescent="0.2">
      <c r="A63" s="2">
        <f t="shared" si="8"/>
        <v>5.0499999999999989</v>
      </c>
      <c r="B63" s="2" t="s">
        <v>50</v>
      </c>
      <c r="C63" s="2" t="s">
        <v>2</v>
      </c>
      <c r="D63" s="2">
        <v>24</v>
      </c>
      <c r="E63" s="2">
        <f>VLOOKUP(B63,'Listado de precios'!$A$5:$C$184,3,0)</f>
        <v>560</v>
      </c>
      <c r="F63" s="2">
        <f t="shared" si="9"/>
        <v>13440</v>
      </c>
    </row>
    <row r="64" spans="1:6" x14ac:dyDescent="0.2">
      <c r="A64" s="2">
        <f t="shared" si="8"/>
        <v>5.0599999999999987</v>
      </c>
      <c r="B64" s="2" t="s">
        <v>79</v>
      </c>
      <c r="C64" s="2" t="s">
        <v>1</v>
      </c>
      <c r="D64" s="2">
        <f>4.3*3</f>
        <v>12.899999999999999</v>
      </c>
      <c r="E64" s="2">
        <f>VLOOKUP(B64,'Listado de precios'!$A$5:$C$184,3,0)</f>
        <v>4659</v>
      </c>
      <c r="F64" s="2">
        <f t="shared" si="9"/>
        <v>60101.099999999991</v>
      </c>
    </row>
    <row r="65" spans="1:6" x14ac:dyDescent="0.2">
      <c r="A65" s="2">
        <f t="shared" si="8"/>
        <v>5.0699999999999985</v>
      </c>
      <c r="B65" s="2" t="s">
        <v>129</v>
      </c>
      <c r="C65" s="2" t="s">
        <v>1</v>
      </c>
      <c r="D65" s="2">
        <f>D64</f>
        <v>12.899999999999999</v>
      </c>
      <c r="E65" s="2">
        <f>VLOOKUP(B65,'Listado de precios'!$A$5:$C$184,3,0)</f>
        <v>2167</v>
      </c>
      <c r="F65" s="2">
        <f t="shared" si="9"/>
        <v>27954.299999999996</v>
      </c>
    </row>
    <row r="66" spans="1:6" x14ac:dyDescent="0.2">
      <c r="A66" s="2">
        <f t="shared" si="8"/>
        <v>5.0799999999999983</v>
      </c>
      <c r="B66" s="2" t="s">
        <v>52</v>
      </c>
      <c r="C66" s="2" t="s">
        <v>2</v>
      </c>
      <c r="D66" s="2">
        <v>6</v>
      </c>
      <c r="E66" s="2">
        <f>VLOOKUP(B66,'Listado de precios'!$A$5:$C$184,3,0)</f>
        <v>165</v>
      </c>
      <c r="F66" s="2">
        <f t="shared" si="9"/>
        <v>990</v>
      </c>
    </row>
    <row r="67" spans="1:6" x14ac:dyDescent="0.2">
      <c r="A67" s="2">
        <f t="shared" si="8"/>
        <v>5.0899999999999981</v>
      </c>
      <c r="B67" s="2" t="s">
        <v>0</v>
      </c>
      <c r="C67" s="2" t="s">
        <v>1</v>
      </c>
      <c r="D67" s="2">
        <v>24</v>
      </c>
      <c r="E67" s="2">
        <f>VLOOKUP(B67,'Listado de precios'!$A$5:$C$184,3,0)</f>
        <v>600</v>
      </c>
      <c r="F67" s="2">
        <f t="shared" si="9"/>
        <v>14400</v>
      </c>
    </row>
    <row r="68" spans="1:6" x14ac:dyDescent="0.2">
      <c r="A68" s="2">
        <f t="shared" si="8"/>
        <v>5.0999999999999979</v>
      </c>
      <c r="B68" s="2" t="s">
        <v>30</v>
      </c>
      <c r="C68" s="2" t="s">
        <v>2</v>
      </c>
      <c r="D68" s="2">
        <v>6</v>
      </c>
      <c r="E68" s="2">
        <f>VLOOKUP(B68,'Listado de precios'!$A$5:$C$184,3,0)</f>
        <v>86580</v>
      </c>
      <c r="F68" s="2">
        <f t="shared" si="9"/>
        <v>519480</v>
      </c>
    </row>
    <row r="69" spans="1:6" x14ac:dyDescent="0.2">
      <c r="A69" s="2">
        <f t="shared" si="8"/>
        <v>5.1099999999999977</v>
      </c>
      <c r="B69" s="2" t="s">
        <v>54</v>
      </c>
      <c r="C69" s="2" t="s">
        <v>2</v>
      </c>
      <c r="D69" s="2">
        <f>D68</f>
        <v>6</v>
      </c>
      <c r="E69" s="2">
        <f>VLOOKUP(B69,'Listado de precios'!$A$5:$C$184,3,0)</f>
        <v>8560</v>
      </c>
      <c r="F69" s="2">
        <f t="shared" si="9"/>
        <v>51360</v>
      </c>
    </row>
    <row r="70" spans="1:6" x14ac:dyDescent="0.2">
      <c r="A70" s="2">
        <f t="shared" si="8"/>
        <v>5.1199999999999974</v>
      </c>
      <c r="B70" s="2" t="s">
        <v>168</v>
      </c>
      <c r="C70" s="2" t="s">
        <v>1</v>
      </c>
      <c r="D70" s="2">
        <v>160</v>
      </c>
      <c r="E70" s="2">
        <f>VLOOKUP(B70,'Listado de precios'!$A$5:$C$184,3,0)</f>
        <v>1329.56</v>
      </c>
      <c r="F70" s="2">
        <f t="shared" si="9"/>
        <v>212729.59999999998</v>
      </c>
    </row>
    <row r="71" spans="1:6" x14ac:dyDescent="0.2">
      <c r="A71" s="2">
        <f t="shared" si="8"/>
        <v>5.1299999999999972</v>
      </c>
      <c r="B71" s="2" t="s">
        <v>41</v>
      </c>
      <c r="C71" s="2" t="s">
        <v>2</v>
      </c>
      <c r="D71" s="2">
        <v>13</v>
      </c>
      <c r="E71" s="2">
        <f>VLOOKUP(B71,'Listado de precios'!$A$5:$C$184,3,0)</f>
        <v>1100</v>
      </c>
      <c r="F71" s="2">
        <f t="shared" si="9"/>
        <v>14300</v>
      </c>
    </row>
    <row r="72" spans="1:6" x14ac:dyDescent="0.2">
      <c r="A72" s="2">
        <f t="shared" si="8"/>
        <v>5.139999999999997</v>
      </c>
      <c r="B72" s="2" t="s">
        <v>68</v>
      </c>
      <c r="C72" s="2" t="s">
        <v>2</v>
      </c>
      <c r="D72" s="2">
        <v>1</v>
      </c>
      <c r="E72" s="2">
        <f>VLOOKUP(B72,'Listado de precios'!$A$5:$C$184,3,0)</f>
        <v>18000</v>
      </c>
      <c r="F72" s="2">
        <f t="shared" si="9"/>
        <v>18000</v>
      </c>
    </row>
    <row r="73" spans="1:6" x14ac:dyDescent="0.2">
      <c r="A73" s="2">
        <f t="shared" si="8"/>
        <v>5.1499999999999968</v>
      </c>
      <c r="B73" s="2" t="s">
        <v>24</v>
      </c>
      <c r="C73" s="2" t="s">
        <v>1</v>
      </c>
      <c r="D73" s="2">
        <v>80</v>
      </c>
      <c r="E73" s="2">
        <f>VLOOKUP(B73,'Listado de precios'!$A$5:$C$184,3,0)</f>
        <v>1800</v>
      </c>
      <c r="F73" s="2">
        <f t="shared" si="9"/>
        <v>144000</v>
      </c>
    </row>
    <row r="74" spans="1:6" x14ac:dyDescent="0.2">
      <c r="E74" s="2" t="s">
        <v>87</v>
      </c>
      <c r="F74" s="2">
        <f>SUM(F59:F73)</f>
        <v>2138666</v>
      </c>
    </row>
    <row r="76" spans="1:6" x14ac:dyDescent="0.2">
      <c r="A76" s="2" t="s">
        <v>10</v>
      </c>
      <c r="B76" s="2" t="s">
        <v>107</v>
      </c>
    </row>
    <row r="77" spans="1:6" x14ac:dyDescent="0.2">
      <c r="A77" s="2">
        <v>6</v>
      </c>
      <c r="B77" s="2" t="s">
        <v>15</v>
      </c>
    </row>
    <row r="78" spans="1:6" x14ac:dyDescent="0.2">
      <c r="A78" s="2">
        <f t="shared" ref="A78:A94" si="10">A77+0.01</f>
        <v>6.01</v>
      </c>
      <c r="B78" s="2" t="s">
        <v>49</v>
      </c>
      <c r="C78" s="2" t="s">
        <v>2</v>
      </c>
      <c r="D78" s="2">
        <v>3</v>
      </c>
      <c r="E78" s="2">
        <f>VLOOKUP(B78,'Listado de precios'!$A$5:$C$184,3,0)</f>
        <v>147889</v>
      </c>
      <c r="F78" s="2">
        <f>D78*E78</f>
        <v>443667</v>
      </c>
    </row>
    <row r="79" spans="1:6" x14ac:dyDescent="0.2">
      <c r="A79" s="2">
        <f t="shared" si="10"/>
        <v>6.02</v>
      </c>
      <c r="B79" s="2" t="s">
        <v>59</v>
      </c>
      <c r="C79" s="2" t="s">
        <v>2</v>
      </c>
      <c r="D79" s="2">
        <f>D78</f>
        <v>3</v>
      </c>
      <c r="E79" s="2">
        <f>VLOOKUP(B79,'Listado de precios'!$A$5:$C$184,3,0)</f>
        <v>8560</v>
      </c>
      <c r="F79" s="2">
        <f t="shared" ref="F79:F94" si="11">D79*E79</f>
        <v>25680</v>
      </c>
    </row>
    <row r="80" spans="1:6" x14ac:dyDescent="0.2">
      <c r="A80" s="2">
        <f t="shared" si="10"/>
        <v>6.0299999999999994</v>
      </c>
      <c r="B80" s="2" t="s">
        <v>158</v>
      </c>
      <c r="C80" s="2" t="s">
        <v>2</v>
      </c>
      <c r="D80" s="2">
        <f>D78</f>
        <v>3</v>
      </c>
      <c r="E80" s="2">
        <f>VLOOKUP(B80,'Listado de precios'!$A$5:$C$184,3,0)</f>
        <v>760000</v>
      </c>
      <c r="F80" s="2">
        <f t="shared" si="11"/>
        <v>2280000</v>
      </c>
    </row>
    <row r="81" spans="1:6" x14ac:dyDescent="0.2">
      <c r="A81" s="2">
        <f t="shared" si="10"/>
        <v>6.0399999999999991</v>
      </c>
      <c r="B81" s="2" t="s">
        <v>78</v>
      </c>
      <c r="C81" s="2" t="s">
        <v>1</v>
      </c>
      <c r="D81" s="2">
        <v>440</v>
      </c>
      <c r="E81" s="2">
        <f>VLOOKUP(B81,'Listado de precios'!$A$5:$C$184,3,0)</f>
        <v>14675</v>
      </c>
      <c r="F81" s="2">
        <f t="shared" si="11"/>
        <v>6457000</v>
      </c>
    </row>
    <row r="82" spans="1:6" x14ac:dyDescent="0.2">
      <c r="A82" s="2">
        <f t="shared" si="10"/>
        <v>6.0499999999999989</v>
      </c>
      <c r="B82" s="2" t="s">
        <v>51</v>
      </c>
      <c r="C82" s="2" t="s">
        <v>2</v>
      </c>
      <c r="D82" s="2">
        <f>D81</f>
        <v>440</v>
      </c>
      <c r="E82" s="2">
        <f>VLOOKUP(B82,'Listado de precios'!$A$5:$C$184,3,0)</f>
        <v>910</v>
      </c>
      <c r="F82" s="2">
        <f t="shared" si="11"/>
        <v>400400</v>
      </c>
    </row>
    <row r="83" spans="1:6" x14ac:dyDescent="0.2">
      <c r="A83" s="2">
        <f t="shared" si="10"/>
        <v>6.0599999999999987</v>
      </c>
      <c r="B83" s="2" t="s">
        <v>128</v>
      </c>
      <c r="C83" s="2" t="s">
        <v>1</v>
      </c>
      <c r="D83" s="2">
        <f>D81</f>
        <v>440</v>
      </c>
      <c r="E83" s="2">
        <f>VLOOKUP(B83,'Listado de precios'!$A$5:$C$184,3,0)</f>
        <v>6500</v>
      </c>
      <c r="F83" s="2">
        <f t="shared" si="11"/>
        <v>2860000</v>
      </c>
    </row>
    <row r="84" spans="1:6" x14ac:dyDescent="0.2">
      <c r="A84" s="2">
        <f t="shared" si="10"/>
        <v>6.0699999999999985</v>
      </c>
      <c r="B84" s="2" t="s">
        <v>0</v>
      </c>
      <c r="C84" s="2" t="s">
        <v>1</v>
      </c>
      <c r="D84" s="2">
        <v>40</v>
      </c>
      <c r="E84" s="2">
        <f>VLOOKUP(B84,'Listado de precios'!$A$5:$C$184,3,0)</f>
        <v>600</v>
      </c>
      <c r="F84" s="2">
        <f t="shared" si="11"/>
        <v>24000</v>
      </c>
    </row>
    <row r="85" spans="1:6" x14ac:dyDescent="0.2">
      <c r="A85" s="2">
        <f t="shared" si="10"/>
        <v>6.0799999999999983</v>
      </c>
      <c r="B85" s="2" t="s">
        <v>168</v>
      </c>
      <c r="C85" s="2" t="s">
        <v>1</v>
      </c>
      <c r="D85" s="2">
        <v>167.1</v>
      </c>
      <c r="E85" s="2">
        <f>VLOOKUP(B85,'Listado de precios'!$A$5:$C$184,3,0)</f>
        <v>1329.56</v>
      </c>
      <c r="F85" s="2">
        <f t="shared" si="11"/>
        <v>222169.476</v>
      </c>
    </row>
    <row r="86" spans="1:6" x14ac:dyDescent="0.2">
      <c r="A86" s="2">
        <f t="shared" si="10"/>
        <v>6.0899999999999981</v>
      </c>
      <c r="B86" s="2" t="s">
        <v>46</v>
      </c>
      <c r="C86" s="2" t="s">
        <v>2</v>
      </c>
      <c r="D86" s="2">
        <v>15</v>
      </c>
      <c r="E86" s="2">
        <f>VLOOKUP(B86,'Listado de precios'!$A$5:$C$184,3,0)</f>
        <v>22464.5949</v>
      </c>
      <c r="F86" s="2">
        <f t="shared" si="11"/>
        <v>336968.92349999998</v>
      </c>
    </row>
    <row r="87" spans="1:6" x14ac:dyDescent="0.2">
      <c r="A87" s="2">
        <f t="shared" si="10"/>
        <v>6.0999999999999979</v>
      </c>
      <c r="B87" s="2" t="s">
        <v>44</v>
      </c>
      <c r="C87" s="2" t="s">
        <v>2</v>
      </c>
      <c r="D87" s="2">
        <v>7</v>
      </c>
      <c r="E87" s="2">
        <f>VLOOKUP(B87,'Listado de precios'!$A$5:$C$184,3,0)</f>
        <v>8455.5731999999989</v>
      </c>
      <c r="F87" s="2">
        <f t="shared" si="11"/>
        <v>59189.012399999992</v>
      </c>
    </row>
    <row r="88" spans="1:6" x14ac:dyDescent="0.2">
      <c r="A88" s="2">
        <f t="shared" si="10"/>
        <v>6.1099999999999977</v>
      </c>
      <c r="B88" s="2" t="s">
        <v>26</v>
      </c>
      <c r="C88" s="2" t="s">
        <v>1</v>
      </c>
      <c r="D88" s="2">
        <v>170</v>
      </c>
      <c r="E88" s="2">
        <f>VLOOKUP(B88,'Listado de precios'!$A$5:$C$184,3,0)</f>
        <v>45990.6</v>
      </c>
      <c r="F88" s="2">
        <f t="shared" si="11"/>
        <v>7818402</v>
      </c>
    </row>
    <row r="89" spans="1:6" x14ac:dyDescent="0.2">
      <c r="A89" s="2">
        <f t="shared" si="10"/>
        <v>6.1199999999999974</v>
      </c>
      <c r="B89" s="2" t="s">
        <v>34</v>
      </c>
      <c r="C89" s="2" t="s">
        <v>2</v>
      </c>
      <c r="D89" s="2">
        <v>1</v>
      </c>
      <c r="E89" s="2">
        <f>VLOOKUP(B89,'Listado de precios'!$A$5:$C$184,3,0)</f>
        <v>302568</v>
      </c>
      <c r="F89" s="2">
        <f t="shared" si="11"/>
        <v>302568</v>
      </c>
    </row>
    <row r="90" spans="1:6" x14ac:dyDescent="0.2">
      <c r="A90" s="2">
        <f t="shared" si="10"/>
        <v>6.1299999999999972</v>
      </c>
      <c r="B90" s="2" t="s">
        <v>57</v>
      </c>
      <c r="C90" s="2" t="s">
        <v>2</v>
      </c>
      <c r="D90" s="2">
        <v>1</v>
      </c>
      <c r="E90" s="2">
        <f>VLOOKUP(B90,'Listado de precios'!$A$5:$C$184,3,0)</f>
        <v>16050</v>
      </c>
      <c r="F90" s="2">
        <f t="shared" si="11"/>
        <v>16050</v>
      </c>
    </row>
    <row r="91" spans="1:6" x14ac:dyDescent="0.2">
      <c r="A91" s="2">
        <f t="shared" si="10"/>
        <v>6.139999999999997</v>
      </c>
      <c r="B91" s="2" t="s">
        <v>33</v>
      </c>
      <c r="C91" s="2" t="s">
        <v>2</v>
      </c>
      <c r="D91" s="2">
        <v>1</v>
      </c>
      <c r="E91" s="2">
        <f>VLOOKUP(B91,'Listado de precios'!$A$5:$C$184,3,0)</f>
        <v>605136</v>
      </c>
      <c r="F91" s="2">
        <f t="shared" si="11"/>
        <v>605136</v>
      </c>
    </row>
    <row r="92" spans="1:6" x14ac:dyDescent="0.2">
      <c r="A92" s="2">
        <f t="shared" si="10"/>
        <v>6.1499999999999968</v>
      </c>
      <c r="B92" s="2" t="s">
        <v>56</v>
      </c>
      <c r="C92" s="2" t="s">
        <v>2</v>
      </c>
      <c r="D92" s="2">
        <v>1</v>
      </c>
      <c r="E92" s="2">
        <f>VLOOKUP(B92,'Listado de precios'!$A$5:$C$184,3,0)</f>
        <v>32100</v>
      </c>
      <c r="F92" s="2">
        <f t="shared" si="11"/>
        <v>32100</v>
      </c>
    </row>
    <row r="93" spans="1:6" x14ac:dyDescent="0.2">
      <c r="A93" s="2">
        <f t="shared" si="10"/>
        <v>6.1599999999999966</v>
      </c>
      <c r="B93" s="2" t="s">
        <v>154</v>
      </c>
      <c r="C93" s="2" t="s">
        <v>2</v>
      </c>
      <c r="D93" s="2">
        <v>1</v>
      </c>
      <c r="E93" s="2">
        <f>VLOOKUP(B93,'Listado de precios'!$A$5:$C$184,3,0)</f>
        <v>110000</v>
      </c>
      <c r="F93" s="2">
        <f t="shared" si="11"/>
        <v>110000</v>
      </c>
    </row>
    <row r="94" spans="1:6" x14ac:dyDescent="0.2">
      <c r="A94" s="2">
        <f t="shared" si="10"/>
        <v>6.1699999999999964</v>
      </c>
      <c r="B94" s="2" t="s">
        <v>172</v>
      </c>
      <c r="C94" s="2" t="s">
        <v>60</v>
      </c>
      <c r="D94" s="2">
        <v>2</v>
      </c>
      <c r="E94" s="2">
        <f>VLOOKUP(B94,'Listado de precios'!$A$5:$C$184,3,0)</f>
        <v>1440000</v>
      </c>
      <c r="F94" s="2">
        <f t="shared" si="11"/>
        <v>2880000</v>
      </c>
    </row>
    <row r="95" spans="1:6" x14ac:dyDescent="0.2">
      <c r="E95" s="2" t="s">
        <v>87</v>
      </c>
      <c r="F95" s="2">
        <f>SUM(F78:F94)</f>
        <v>24873330.411899999</v>
      </c>
    </row>
    <row r="97" spans="1:6" x14ac:dyDescent="0.2">
      <c r="A97" s="2" t="s">
        <v>10</v>
      </c>
      <c r="B97" s="2" t="s">
        <v>108</v>
      </c>
    </row>
    <row r="98" spans="1:6" x14ac:dyDescent="0.2">
      <c r="A98" s="2">
        <v>7</v>
      </c>
      <c r="B98" s="2" t="s">
        <v>15</v>
      </c>
    </row>
    <row r="99" spans="1:6" x14ac:dyDescent="0.2">
      <c r="A99" s="2">
        <f t="shared" ref="A99:A105" si="12">A98+0.01</f>
        <v>7.01</v>
      </c>
      <c r="B99" s="2" t="s">
        <v>153</v>
      </c>
      <c r="C99" s="2" t="s">
        <v>2</v>
      </c>
      <c r="D99" s="2">
        <v>1</v>
      </c>
      <c r="E99" s="2">
        <f>VLOOKUP(B99,'Listado de precios'!$A$5:$C$184,3,0)</f>
        <v>54900</v>
      </c>
      <c r="F99" s="2">
        <f t="shared" ref="F99:F105" si="13">E99*D99</f>
        <v>54900</v>
      </c>
    </row>
    <row r="100" spans="1:6" x14ac:dyDescent="0.2">
      <c r="A100" s="2">
        <f>A101+0.01</f>
        <v>7.0299999999999994</v>
      </c>
      <c r="B100" s="2" t="s">
        <v>68</v>
      </c>
      <c r="C100" s="2" t="s">
        <v>2</v>
      </c>
      <c r="D100" s="2">
        <v>15</v>
      </c>
      <c r="E100" s="2">
        <f>VLOOKUP(B100,'Listado de precios'!$A$5:$C$184,3,0)</f>
        <v>18000</v>
      </c>
      <c r="F100" s="2">
        <f>E100*D100</f>
        <v>270000</v>
      </c>
    </row>
    <row r="101" spans="1:6" x14ac:dyDescent="0.2">
      <c r="A101" s="2">
        <f>A99+0.01</f>
        <v>7.02</v>
      </c>
      <c r="B101" s="2" t="s">
        <v>123</v>
      </c>
      <c r="C101" s="2" t="s">
        <v>2</v>
      </c>
      <c r="D101" s="2">
        <v>1</v>
      </c>
      <c r="E101" s="2">
        <f>VLOOKUP(B101,'Listado de precios'!$A$5:$C$184,3,0)</f>
        <v>90000</v>
      </c>
      <c r="F101" s="2">
        <f t="shared" si="13"/>
        <v>90000</v>
      </c>
    </row>
    <row r="102" spans="1:6" x14ac:dyDescent="0.2">
      <c r="A102" s="2">
        <f>A100+0.01</f>
        <v>7.0399999999999991</v>
      </c>
      <c r="B102" s="2" t="s">
        <v>18</v>
      </c>
      <c r="C102" s="2" t="s">
        <v>2</v>
      </c>
      <c r="D102" s="2">
        <v>1</v>
      </c>
      <c r="E102" s="2">
        <f>VLOOKUP(B102,'Listado de precios'!$A$5:$C$184,3,0)</f>
        <v>1056946.6500000001</v>
      </c>
      <c r="F102" s="2">
        <f t="shared" si="13"/>
        <v>1056946.6500000001</v>
      </c>
    </row>
    <row r="103" spans="1:6" x14ac:dyDescent="0.2">
      <c r="A103" s="2">
        <f t="shared" si="12"/>
        <v>7.0499999999999989</v>
      </c>
      <c r="B103" s="2" t="s">
        <v>73</v>
      </c>
      <c r="C103" s="2" t="s">
        <v>2</v>
      </c>
      <c r="D103" s="2">
        <v>12</v>
      </c>
      <c r="E103" s="2">
        <f>VLOOKUP(B103,'Listado de precios'!$A$5:$C$184,3,0)</f>
        <v>11996</v>
      </c>
      <c r="F103" s="2">
        <f t="shared" si="13"/>
        <v>143952</v>
      </c>
    </row>
    <row r="104" spans="1:6" x14ac:dyDescent="0.2">
      <c r="A104" s="2">
        <f t="shared" si="12"/>
        <v>7.0599999999999987</v>
      </c>
      <c r="B104" s="2" t="s">
        <v>20</v>
      </c>
      <c r="C104" s="2" t="s">
        <v>1</v>
      </c>
      <c r="D104" s="2">
        <v>8</v>
      </c>
      <c r="E104" s="2">
        <f>VLOOKUP(B104,'Listado de precios'!$A$5:$C$184,3,0)</f>
        <v>69389</v>
      </c>
      <c r="F104" s="2">
        <f t="shared" si="13"/>
        <v>555112</v>
      </c>
    </row>
    <row r="105" spans="1:6" x14ac:dyDescent="0.2">
      <c r="A105" s="2">
        <f t="shared" si="12"/>
        <v>7.0699999999999985</v>
      </c>
      <c r="B105" s="2" t="s">
        <v>126</v>
      </c>
      <c r="C105" s="2" t="s">
        <v>2</v>
      </c>
      <c r="D105" s="2">
        <v>1</v>
      </c>
      <c r="E105" s="2">
        <f>VLOOKUP(B105,'Listado de precios'!$A$5:$C$184,3,0)</f>
        <v>642000</v>
      </c>
      <c r="F105" s="2">
        <f t="shared" si="13"/>
        <v>642000</v>
      </c>
    </row>
    <row r="106" spans="1:6" x14ac:dyDescent="0.2">
      <c r="E106" s="2" t="s">
        <v>87</v>
      </c>
      <c r="F106" s="2">
        <f>SUM(F99:F105)</f>
        <v>2812910.6500000004</v>
      </c>
    </row>
    <row r="108" spans="1:6" x14ac:dyDescent="0.2">
      <c r="A108" s="2" t="s">
        <v>10</v>
      </c>
      <c r="B108" s="2" t="s">
        <v>109</v>
      </c>
    </row>
    <row r="109" spans="1:6" x14ac:dyDescent="0.2">
      <c r="A109" s="2">
        <v>8</v>
      </c>
      <c r="B109" s="2" t="s">
        <v>15</v>
      </c>
    </row>
    <row r="110" spans="1:6" x14ac:dyDescent="0.2">
      <c r="A110" s="2">
        <f t="shared" ref="A110:A131" si="14">A109+0.01</f>
        <v>8.01</v>
      </c>
      <c r="B110" s="2" t="s">
        <v>76</v>
      </c>
      <c r="C110" s="2" t="s">
        <v>2</v>
      </c>
      <c r="D110" s="2">
        <v>1</v>
      </c>
      <c r="E110" s="2">
        <f>VLOOKUP(B110,'Listado de precios'!$A$5:$C$184,3,0)</f>
        <v>522095.81640000001</v>
      </c>
      <c r="F110" s="2">
        <f>E110*D110</f>
        <v>522095.81640000001</v>
      </c>
    </row>
    <row r="111" spans="1:6" x14ac:dyDescent="0.2">
      <c r="A111" s="2">
        <f t="shared" si="14"/>
        <v>8.02</v>
      </c>
      <c r="B111" s="2" t="s">
        <v>17</v>
      </c>
      <c r="C111" s="2" t="s">
        <v>2</v>
      </c>
      <c r="D111" s="2">
        <v>1</v>
      </c>
      <c r="E111" s="2">
        <f>VLOOKUP(B111,'Listado de precios'!$A$5:$C$184,3,0)</f>
        <v>180000</v>
      </c>
      <c r="F111" s="2">
        <f t="shared" ref="F111:F131" si="15">E111*D111</f>
        <v>180000</v>
      </c>
    </row>
    <row r="112" spans="1:6" x14ac:dyDescent="0.2">
      <c r="A112" s="2">
        <f t="shared" si="14"/>
        <v>8.0299999999999994</v>
      </c>
      <c r="B112" s="2" t="s">
        <v>14</v>
      </c>
      <c r="C112" s="2" t="s">
        <v>2</v>
      </c>
      <c r="D112" s="2">
        <v>1</v>
      </c>
      <c r="E112" s="2">
        <f>VLOOKUP(B112,'Listado de precios'!$A$5:$C$184,3,0)</f>
        <v>65244.062700000002</v>
      </c>
      <c r="F112" s="2">
        <f t="shared" si="15"/>
        <v>65244.062700000002</v>
      </c>
    </row>
    <row r="113" spans="1:6" x14ac:dyDescent="0.2">
      <c r="A113" s="2">
        <f t="shared" si="14"/>
        <v>8.0399999999999991</v>
      </c>
      <c r="B113" s="2" t="s">
        <v>165</v>
      </c>
      <c r="C113" s="2" t="s">
        <v>2</v>
      </c>
      <c r="D113" s="2">
        <v>1</v>
      </c>
      <c r="E113" s="2">
        <f>VLOOKUP(B113,'Listado de precios'!$A$5:$C$184,3,0)</f>
        <v>153900</v>
      </c>
      <c r="F113" s="2">
        <f t="shared" si="15"/>
        <v>153900</v>
      </c>
    </row>
    <row r="114" spans="1:6" x14ac:dyDescent="0.2">
      <c r="A114" s="2">
        <f t="shared" si="14"/>
        <v>8.0499999999999989</v>
      </c>
      <c r="B114" s="2" t="s">
        <v>16</v>
      </c>
      <c r="C114" s="2" t="s">
        <v>2</v>
      </c>
      <c r="D114" s="2">
        <v>1</v>
      </c>
      <c r="E114" s="2">
        <f>VLOOKUP(B114,'Listado de precios'!$A$5:$C$184,3,0)</f>
        <v>235900</v>
      </c>
      <c r="F114" s="2">
        <f t="shared" si="15"/>
        <v>235900</v>
      </c>
    </row>
    <row r="115" spans="1:6" x14ac:dyDescent="0.2">
      <c r="A115" s="2">
        <f t="shared" si="14"/>
        <v>8.0599999999999987</v>
      </c>
      <c r="B115" s="2" t="s">
        <v>65</v>
      </c>
      <c r="C115" s="2" t="s">
        <v>2</v>
      </c>
      <c r="D115" s="2">
        <v>4</v>
      </c>
      <c r="E115" s="2">
        <f>VLOOKUP(B115,'Listado de precios'!$A$5:$C$184,3,0)</f>
        <v>383500</v>
      </c>
      <c r="F115" s="2">
        <f t="shared" si="15"/>
        <v>1534000</v>
      </c>
    </row>
    <row r="116" spans="1:6" ht="25.5" customHeight="1" x14ac:dyDescent="0.2">
      <c r="A116" s="2">
        <f t="shared" si="14"/>
        <v>8.0699999999999985</v>
      </c>
      <c r="B116" s="2" t="s">
        <v>72</v>
      </c>
      <c r="C116" s="2" t="s">
        <v>2</v>
      </c>
      <c r="D116" s="2">
        <v>1</v>
      </c>
      <c r="E116" s="2">
        <f>VLOOKUP(B116,'Listado de precios'!$A$5:$C$184,3,0)</f>
        <v>229984.4253</v>
      </c>
      <c r="F116" s="2">
        <f t="shared" si="15"/>
        <v>229984.4253</v>
      </c>
    </row>
    <row r="117" spans="1:6" x14ac:dyDescent="0.2">
      <c r="A117" s="2">
        <f t="shared" si="14"/>
        <v>8.0799999999999983</v>
      </c>
      <c r="B117" s="2" t="s">
        <v>67</v>
      </c>
      <c r="C117" s="2" t="s">
        <v>2</v>
      </c>
      <c r="D117" s="2">
        <v>12</v>
      </c>
      <c r="E117" s="2">
        <f>VLOOKUP(B117,'Listado de precios'!$A$5:$C$184,3,0)</f>
        <v>6055.0502999999999</v>
      </c>
      <c r="F117" s="2">
        <f t="shared" si="15"/>
        <v>72660.603600000002</v>
      </c>
    </row>
    <row r="118" spans="1:6" x14ac:dyDescent="0.2">
      <c r="A118" s="2">
        <f t="shared" si="14"/>
        <v>8.0899999999999981</v>
      </c>
      <c r="B118" s="2" t="s">
        <v>36</v>
      </c>
      <c r="C118" s="2" t="s">
        <v>2</v>
      </c>
      <c r="D118" s="2">
        <v>1</v>
      </c>
      <c r="E118" s="2">
        <f>VLOOKUP(B118,'Listado de precios'!$A$5:$C$184,3,0)</f>
        <v>2400.5229000000004</v>
      </c>
      <c r="F118" s="2">
        <f t="shared" si="15"/>
        <v>2400.5229000000004</v>
      </c>
    </row>
    <row r="119" spans="1:6" x14ac:dyDescent="0.2">
      <c r="A119" s="2">
        <f t="shared" si="14"/>
        <v>8.0999999999999979</v>
      </c>
      <c r="B119" s="2" t="s">
        <v>47</v>
      </c>
      <c r="C119" s="2" t="s">
        <v>2</v>
      </c>
      <c r="D119" s="2">
        <v>1</v>
      </c>
      <c r="E119" s="2">
        <f>VLOOKUP(B119,'Listado de precios'!$A$5:$C$184,3,0)</f>
        <v>635242.85100000002</v>
      </c>
      <c r="F119" s="2">
        <f t="shared" si="15"/>
        <v>635242.85100000002</v>
      </c>
    </row>
    <row r="120" spans="1:6" x14ac:dyDescent="0.2">
      <c r="A120" s="2">
        <f t="shared" si="14"/>
        <v>8.1099999999999977</v>
      </c>
      <c r="B120" s="2" t="s">
        <v>7</v>
      </c>
      <c r="C120" s="2" t="s">
        <v>2</v>
      </c>
      <c r="D120" s="2">
        <v>6</v>
      </c>
      <c r="E120" s="2">
        <f>VLOOKUP(B120,'Listado de precios'!$A$5:$C$184,3,0)</f>
        <v>245820.7107</v>
      </c>
      <c r="F120" s="2">
        <f t="shared" si="15"/>
        <v>1474924.2642000001</v>
      </c>
    </row>
    <row r="121" spans="1:6" x14ac:dyDescent="0.2">
      <c r="A121" s="2">
        <f t="shared" si="14"/>
        <v>8.1199999999999974</v>
      </c>
      <c r="B121" s="2" t="s">
        <v>39</v>
      </c>
      <c r="C121" s="2" t="s">
        <v>2</v>
      </c>
      <c r="D121" s="2">
        <v>1</v>
      </c>
      <c r="E121" s="2">
        <f>VLOOKUP(B121,'Listado de precios'!$A$5:$C$184,3,0)</f>
        <v>2400.5229000000004</v>
      </c>
      <c r="F121" s="2">
        <f t="shared" si="15"/>
        <v>2400.5229000000004</v>
      </c>
    </row>
    <row r="122" spans="1:6" x14ac:dyDescent="0.2">
      <c r="A122" s="2">
        <f t="shared" si="14"/>
        <v>8.1299999999999972</v>
      </c>
      <c r="B122" s="2" t="s">
        <v>13</v>
      </c>
      <c r="C122" s="2" t="s">
        <v>2</v>
      </c>
      <c r="D122" s="2">
        <v>1</v>
      </c>
      <c r="E122" s="2">
        <f>VLOOKUP(B122,'Listado de precios'!$A$5:$C$184,3,0)</f>
        <v>198455.16930000004</v>
      </c>
      <c r="F122" s="2">
        <f t="shared" si="15"/>
        <v>198455.16930000004</v>
      </c>
    </row>
    <row r="123" spans="1:6" x14ac:dyDescent="0.2">
      <c r="A123" s="2">
        <f t="shared" si="14"/>
        <v>8.139999999999997</v>
      </c>
      <c r="B123" s="2" t="s">
        <v>153</v>
      </c>
      <c r="C123" s="2" t="s">
        <v>2</v>
      </c>
      <c r="D123" s="2">
        <v>1</v>
      </c>
      <c r="E123" s="2">
        <f>VLOOKUP(B123,'Listado de precios'!$A$5:$C$184,3,0)</f>
        <v>54900</v>
      </c>
      <c r="F123" s="2">
        <f t="shared" si="15"/>
        <v>54900</v>
      </c>
    </row>
    <row r="124" spans="1:6" x14ac:dyDescent="0.2">
      <c r="A124" s="2">
        <f t="shared" si="14"/>
        <v>8.1499999999999968</v>
      </c>
      <c r="B124" s="2" t="s">
        <v>19</v>
      </c>
      <c r="C124" s="2" t="s">
        <v>2</v>
      </c>
      <c r="D124" s="2">
        <v>1</v>
      </c>
      <c r="E124" s="2">
        <f>VLOOKUP(B124,'Listado de precios'!$A$5:$C$184,3,0)</f>
        <v>257966.63999999998</v>
      </c>
      <c r="F124" s="2">
        <f t="shared" si="15"/>
        <v>257966.63999999998</v>
      </c>
    </row>
    <row r="125" spans="1:6" x14ac:dyDescent="0.2">
      <c r="A125" s="2">
        <f t="shared" si="14"/>
        <v>8.1599999999999966</v>
      </c>
      <c r="B125" s="2" t="s">
        <v>66</v>
      </c>
      <c r="C125" s="2" t="s">
        <v>2</v>
      </c>
      <c r="D125" s="2">
        <v>4</v>
      </c>
      <c r="E125" s="2">
        <f>VLOOKUP(B125,'Listado de precios'!$A$5:$C$184,3,0)</f>
        <v>193474.98</v>
      </c>
      <c r="F125" s="2">
        <f t="shared" si="15"/>
        <v>773899.92</v>
      </c>
    </row>
    <row r="126" spans="1:6" x14ac:dyDescent="0.2">
      <c r="A126" s="2">
        <f t="shared" si="14"/>
        <v>8.1699999999999964</v>
      </c>
      <c r="B126" s="2" t="s">
        <v>23</v>
      </c>
      <c r="C126" s="2" t="s">
        <v>1</v>
      </c>
      <c r="D126" s="2">
        <v>10</v>
      </c>
      <c r="E126" s="2">
        <f>VLOOKUP(B126,'Listado de precios'!$A$5:$C$184,3,0)</f>
        <v>4126</v>
      </c>
      <c r="F126" s="2">
        <f t="shared" si="15"/>
        <v>41260</v>
      </c>
    </row>
    <row r="127" spans="1:6" x14ac:dyDescent="0.2">
      <c r="A127" s="2">
        <f t="shared" si="14"/>
        <v>8.1799999999999962</v>
      </c>
      <c r="B127" s="2" t="s">
        <v>81</v>
      </c>
      <c r="C127" s="2" t="s">
        <v>1</v>
      </c>
      <c r="D127" s="2">
        <v>2</v>
      </c>
      <c r="E127" s="2">
        <f>VLOOKUP(B127,'Listado de precios'!$A$5:$C$184,3,0)</f>
        <v>20711</v>
      </c>
      <c r="F127" s="2">
        <f t="shared" si="15"/>
        <v>41422</v>
      </c>
    </row>
    <row r="128" spans="1:6" x14ac:dyDescent="0.2">
      <c r="A128" s="2">
        <f t="shared" si="14"/>
        <v>8.1899999999999959</v>
      </c>
      <c r="B128" s="2" t="s">
        <v>73</v>
      </c>
      <c r="C128" s="2" t="s">
        <v>2</v>
      </c>
      <c r="D128" s="2">
        <v>12</v>
      </c>
      <c r="E128" s="2">
        <f>VLOOKUP(B128,'Listado de precios'!$A$5:$C$184,3,0)</f>
        <v>11996</v>
      </c>
      <c r="F128" s="2">
        <f t="shared" si="15"/>
        <v>143952</v>
      </c>
    </row>
    <row r="129" spans="1:6" x14ac:dyDescent="0.2">
      <c r="A129" s="2">
        <f t="shared" si="14"/>
        <v>8.1999999999999957</v>
      </c>
      <c r="B129" s="2" t="s">
        <v>20</v>
      </c>
      <c r="C129" s="2" t="s">
        <v>1</v>
      </c>
      <c r="D129" s="2">
        <v>8</v>
      </c>
      <c r="E129" s="2">
        <f>VLOOKUP(B129,'Listado de precios'!$A$5:$C$184,3,0)</f>
        <v>69389</v>
      </c>
      <c r="F129" s="2">
        <f t="shared" si="15"/>
        <v>555112</v>
      </c>
    </row>
    <row r="130" spans="1:6" x14ac:dyDescent="0.2">
      <c r="A130" s="2">
        <f t="shared" si="14"/>
        <v>8.2099999999999955</v>
      </c>
      <c r="B130" s="2" t="s">
        <v>124</v>
      </c>
      <c r="C130" s="2" t="s">
        <v>2</v>
      </c>
      <c r="D130" s="2">
        <v>1</v>
      </c>
      <c r="E130" s="2">
        <f>VLOOKUP(B130,'Listado de precios'!$A$5:$C$184,3,0)</f>
        <v>160500</v>
      </c>
      <c r="F130" s="2">
        <f t="shared" si="15"/>
        <v>160500</v>
      </c>
    </row>
    <row r="131" spans="1:6" x14ac:dyDescent="0.2">
      <c r="A131" s="2">
        <f t="shared" si="14"/>
        <v>8.2199999999999953</v>
      </c>
      <c r="B131" s="2" t="s">
        <v>125</v>
      </c>
      <c r="C131" s="2" t="s">
        <v>2</v>
      </c>
      <c r="D131" s="2">
        <v>1</v>
      </c>
      <c r="E131" s="2">
        <f>VLOOKUP(B131,'Listado de precios'!$A$5:$C$184,3,0)</f>
        <v>1070000</v>
      </c>
      <c r="F131" s="2">
        <f t="shared" si="15"/>
        <v>1070000</v>
      </c>
    </row>
    <row r="132" spans="1:6" x14ac:dyDescent="0.2">
      <c r="E132" s="2" t="s">
        <v>87</v>
      </c>
      <c r="F132" s="2">
        <f>SUM(F110:F131)</f>
        <v>8406220.7982999999</v>
      </c>
    </row>
    <row r="134" spans="1:6" x14ac:dyDescent="0.2">
      <c r="A134" s="2" t="s">
        <v>10</v>
      </c>
      <c r="B134" s="2" t="s">
        <v>110</v>
      </c>
    </row>
    <row r="135" spans="1:6" x14ac:dyDescent="0.2">
      <c r="A135" s="2">
        <v>9</v>
      </c>
      <c r="B135" s="2" t="s">
        <v>15</v>
      </c>
    </row>
    <row r="136" spans="1:6" x14ac:dyDescent="0.2">
      <c r="A136" s="2">
        <f t="shared" ref="A136:A145" si="16">A135+0.01</f>
        <v>9.01</v>
      </c>
      <c r="B136" s="2" t="s">
        <v>84</v>
      </c>
      <c r="C136" s="2" t="s">
        <v>1</v>
      </c>
      <c r="D136" s="2">
        <v>347</v>
      </c>
      <c r="E136" s="2">
        <f>VLOOKUP(B136,'Listado de precios'!$A$5:$C$184,3,0)</f>
        <v>16830</v>
      </c>
      <c r="F136" s="2">
        <f>D136*E136</f>
        <v>5840010</v>
      </c>
    </row>
    <row r="137" spans="1:6" x14ac:dyDescent="0.2">
      <c r="A137" s="2">
        <f t="shared" si="16"/>
        <v>9.02</v>
      </c>
      <c r="B137" s="2" t="s">
        <v>83</v>
      </c>
      <c r="C137" s="2" t="s">
        <v>1</v>
      </c>
      <c r="D137" s="2">
        <v>124</v>
      </c>
      <c r="E137" s="2">
        <f>VLOOKUP(B137,'Listado de precios'!$A$5:$C$184,3,0)</f>
        <v>10820</v>
      </c>
      <c r="F137" s="2">
        <f t="shared" ref="F137:F145" si="17">D137*E137</f>
        <v>1341680</v>
      </c>
    </row>
    <row r="138" spans="1:6" x14ac:dyDescent="0.2">
      <c r="A138" s="2">
        <f t="shared" si="16"/>
        <v>9.0299999999999994</v>
      </c>
      <c r="B138" s="2" t="s">
        <v>133</v>
      </c>
      <c r="C138" s="2" t="s">
        <v>1</v>
      </c>
      <c r="D138" s="2">
        <f>SUM(D136)</f>
        <v>347</v>
      </c>
      <c r="E138" s="2">
        <f>VLOOKUP(B138,'Listado de precios'!$A$5:$C$184,3,0)</f>
        <v>6500</v>
      </c>
      <c r="F138" s="2">
        <f t="shared" si="17"/>
        <v>2255500</v>
      </c>
    </row>
    <row r="139" spans="1:6" x14ac:dyDescent="0.2">
      <c r="A139" s="2">
        <f t="shared" si="16"/>
        <v>9.0399999999999991</v>
      </c>
      <c r="B139" s="2" t="s">
        <v>171</v>
      </c>
      <c r="C139" s="2" t="s">
        <v>1</v>
      </c>
      <c r="D139" s="2">
        <f>D137</f>
        <v>124</v>
      </c>
      <c r="E139" s="2">
        <f>VLOOKUP(B139,'Listado de precios'!$A$5:$C$184,3,0)</f>
        <v>2889</v>
      </c>
      <c r="F139" s="2">
        <f t="shared" si="17"/>
        <v>358236</v>
      </c>
    </row>
    <row r="140" spans="1:6" x14ac:dyDescent="0.2">
      <c r="A140" s="2">
        <f t="shared" si="16"/>
        <v>9.0499999999999989</v>
      </c>
      <c r="B140" s="2" t="s">
        <v>34</v>
      </c>
      <c r="C140" s="2" t="s">
        <v>2</v>
      </c>
      <c r="D140" s="2">
        <v>8</v>
      </c>
      <c r="E140" s="2">
        <f>VLOOKUP(B140,'Listado de precios'!$A$5:$C$184,3,0)</f>
        <v>302568</v>
      </c>
      <c r="F140" s="2">
        <f t="shared" si="17"/>
        <v>2420544</v>
      </c>
    </row>
    <row r="141" spans="1:6" x14ac:dyDescent="0.2">
      <c r="A141" s="2">
        <f t="shared" si="16"/>
        <v>9.0599999999999987</v>
      </c>
      <c r="B141" s="2" t="s">
        <v>57</v>
      </c>
      <c r="C141" s="2" t="s">
        <v>2</v>
      </c>
      <c r="D141" s="2">
        <f>D140</f>
        <v>8</v>
      </c>
      <c r="E141" s="2">
        <f>VLOOKUP(B141,'Listado de precios'!$A$5:$C$184,3,0)</f>
        <v>16050</v>
      </c>
      <c r="F141" s="2">
        <f t="shared" si="17"/>
        <v>128400</v>
      </c>
    </row>
    <row r="142" spans="1:6" x14ac:dyDescent="0.2">
      <c r="A142" s="2">
        <f t="shared" si="16"/>
        <v>9.0699999999999985</v>
      </c>
      <c r="B142" s="2" t="s">
        <v>35</v>
      </c>
      <c r="C142" s="2" t="s">
        <v>2</v>
      </c>
      <c r="D142" s="2">
        <v>4</v>
      </c>
      <c r="E142" s="2">
        <f>VLOOKUP(B142,'Listado de precios'!$A$5:$C$184,3,0)</f>
        <v>378210</v>
      </c>
      <c r="F142" s="2">
        <f t="shared" si="17"/>
        <v>1512840</v>
      </c>
    </row>
    <row r="143" spans="1:6" x14ac:dyDescent="0.2">
      <c r="A143" s="2">
        <f t="shared" si="16"/>
        <v>9.0799999999999983</v>
      </c>
      <c r="B143" s="2" t="s">
        <v>58</v>
      </c>
      <c r="C143" s="2" t="s">
        <v>2</v>
      </c>
      <c r="D143" s="2">
        <f>D142</f>
        <v>4</v>
      </c>
      <c r="E143" s="2">
        <f>VLOOKUP(B143,'Listado de precios'!$A$5:$C$184,3,0)</f>
        <v>40881</v>
      </c>
      <c r="F143" s="2">
        <f t="shared" si="17"/>
        <v>163524</v>
      </c>
    </row>
    <row r="144" spans="1:6" x14ac:dyDescent="0.2">
      <c r="A144" s="2">
        <f t="shared" si="16"/>
        <v>9.0899999999999981</v>
      </c>
      <c r="B144" s="2" t="s">
        <v>37</v>
      </c>
      <c r="C144" s="2" t="s">
        <v>38</v>
      </c>
      <c r="D144" s="2">
        <f>0.00339*30</f>
        <v>0.1017</v>
      </c>
      <c r="E144" s="2">
        <f>VLOOKUP(B144,'Listado de precios'!$A$5:$C$184,3,0)</f>
        <v>56900</v>
      </c>
      <c r="F144" s="2">
        <f t="shared" si="17"/>
        <v>5786.73</v>
      </c>
    </row>
    <row r="145" spans="1:6" x14ac:dyDescent="0.2">
      <c r="A145" s="2">
        <f t="shared" si="16"/>
        <v>9.0999999999999979</v>
      </c>
      <c r="B145" s="2" t="s">
        <v>53</v>
      </c>
      <c r="C145" s="2" t="s">
        <v>2</v>
      </c>
      <c r="D145" s="2">
        <f>0.01*30</f>
        <v>0.3</v>
      </c>
      <c r="E145" s="2">
        <f>VLOOKUP(B145,'Listado de precios'!$A$5:$C$184,3,0)</f>
        <v>27900</v>
      </c>
      <c r="F145" s="2">
        <f t="shared" si="17"/>
        <v>8370</v>
      </c>
    </row>
    <row r="146" spans="1:6" x14ac:dyDescent="0.2">
      <c r="E146" s="2" t="s">
        <v>87</v>
      </c>
      <c r="F146" s="2">
        <f>SUM(F136:F145)</f>
        <v>14034890.73</v>
      </c>
    </row>
    <row r="148" spans="1:6" x14ac:dyDescent="0.2">
      <c r="A148" s="2" t="s">
        <v>10</v>
      </c>
      <c r="B148" s="2" t="s">
        <v>112</v>
      </c>
    </row>
    <row r="149" spans="1:6" x14ac:dyDescent="0.2">
      <c r="A149" s="2">
        <v>10</v>
      </c>
      <c r="B149" s="2" t="s">
        <v>15</v>
      </c>
    </row>
    <row r="150" spans="1:6" x14ac:dyDescent="0.2">
      <c r="A150" s="2">
        <f t="shared" ref="A150:A175" si="18">A149+0.01</f>
        <v>10.01</v>
      </c>
      <c r="B150" s="2" t="s">
        <v>79</v>
      </c>
      <c r="C150" s="2" t="s">
        <v>1</v>
      </c>
      <c r="D150" s="2">
        <v>12</v>
      </c>
      <c r="E150" s="2">
        <f>VLOOKUP(B150,'Listado de precios'!$A$5:$C$184,3,0)</f>
        <v>4659</v>
      </c>
      <c r="F150" s="2">
        <f>D150*E150</f>
        <v>55908</v>
      </c>
    </row>
    <row r="151" spans="1:6" x14ac:dyDescent="0.2">
      <c r="A151" s="2">
        <f t="shared" si="18"/>
        <v>10.02</v>
      </c>
      <c r="B151" s="2" t="s">
        <v>129</v>
      </c>
      <c r="C151" s="2" t="s">
        <v>2</v>
      </c>
      <c r="D151" s="2">
        <v>12</v>
      </c>
      <c r="E151" s="2">
        <f>VLOOKUP(B151,'Listado de precios'!$A$5:$C$184,3,0)</f>
        <v>2167</v>
      </c>
      <c r="F151" s="2">
        <f t="shared" ref="F151:F175" si="19">D151*E151</f>
        <v>26004</v>
      </c>
    </row>
    <row r="152" spans="1:6" x14ac:dyDescent="0.2">
      <c r="A152" s="2">
        <f t="shared" si="18"/>
        <v>10.029999999999999</v>
      </c>
      <c r="B152" s="2" t="s">
        <v>52</v>
      </c>
      <c r="C152" s="2" t="s">
        <v>2</v>
      </c>
      <c r="D152" s="2">
        <v>12</v>
      </c>
      <c r="E152" s="2">
        <f>VLOOKUP(B152,'Listado de precios'!$A$5:$C$184,3,0)</f>
        <v>165</v>
      </c>
      <c r="F152" s="2">
        <f t="shared" si="19"/>
        <v>1980</v>
      </c>
    </row>
    <row r="153" spans="1:6" x14ac:dyDescent="0.2">
      <c r="A153" s="2">
        <f t="shared" si="18"/>
        <v>10.039999999999999</v>
      </c>
      <c r="B153" s="2" t="s">
        <v>0</v>
      </c>
      <c r="C153" s="2" t="s">
        <v>1</v>
      </c>
      <c r="D153" s="2">
        <v>8.5</v>
      </c>
      <c r="E153" s="2">
        <f>VLOOKUP(B153,'Listado de precios'!$A$5:$C$184,3,0)</f>
        <v>600</v>
      </c>
      <c r="F153" s="2">
        <f t="shared" si="19"/>
        <v>5100</v>
      </c>
    </row>
    <row r="154" spans="1:6" x14ac:dyDescent="0.2">
      <c r="A154" s="2">
        <f t="shared" si="18"/>
        <v>10.049999999999999</v>
      </c>
      <c r="B154" s="2" t="s">
        <v>150</v>
      </c>
      <c r="C154" s="2" t="s">
        <v>1</v>
      </c>
      <c r="D154" s="2">
        <f>(2.8+2.6+2.1)*3</f>
        <v>22.5</v>
      </c>
      <c r="E154" s="2">
        <f>VLOOKUP(B154,'Listado de precios'!$A$5:$C$184,3,0)</f>
        <v>880</v>
      </c>
      <c r="F154" s="2">
        <f t="shared" si="19"/>
        <v>19800</v>
      </c>
    </row>
    <row r="155" spans="1:6" x14ac:dyDescent="0.2">
      <c r="A155" s="2">
        <f t="shared" si="18"/>
        <v>10.059999999999999</v>
      </c>
      <c r="B155" s="2" t="s">
        <v>131</v>
      </c>
      <c r="C155" s="2" t="s">
        <v>1</v>
      </c>
      <c r="D155" s="2">
        <f>SUM(D154:D154)</f>
        <v>22.5</v>
      </c>
      <c r="E155" s="2">
        <f>VLOOKUP(B155,'Listado de precios'!$A$5:$C$184,3,0)</f>
        <v>2167</v>
      </c>
      <c r="F155" s="2">
        <f t="shared" si="19"/>
        <v>48757.5</v>
      </c>
    </row>
    <row r="156" spans="1:6" x14ac:dyDescent="0.2">
      <c r="A156" s="2">
        <f t="shared" si="18"/>
        <v>10.069999999999999</v>
      </c>
      <c r="B156" s="2" t="s">
        <v>32</v>
      </c>
      <c r="C156" s="2" t="s">
        <v>2</v>
      </c>
      <c r="D156" s="2">
        <v>1</v>
      </c>
      <c r="E156" s="2">
        <f>VLOOKUP(B156,'Listado de precios'!$A$5:$C$184,3,0)</f>
        <v>31887.542999999998</v>
      </c>
      <c r="F156" s="2">
        <f t="shared" si="19"/>
        <v>31887.542999999998</v>
      </c>
    </row>
    <row r="157" spans="1:6" x14ac:dyDescent="0.2">
      <c r="A157" s="2">
        <f t="shared" si="18"/>
        <v>10.079999999999998</v>
      </c>
      <c r="B157" s="2" t="s">
        <v>61</v>
      </c>
      <c r="C157" s="2" t="s">
        <v>2</v>
      </c>
      <c r="D157" s="2">
        <v>1</v>
      </c>
      <c r="E157" s="2">
        <f>VLOOKUP(B157,'Listado de precios'!$A$5:$C$184,3,0)</f>
        <v>19260</v>
      </c>
      <c r="F157" s="2">
        <f t="shared" si="19"/>
        <v>19260</v>
      </c>
    </row>
    <row r="158" spans="1:6" x14ac:dyDescent="0.2">
      <c r="A158" s="2">
        <f t="shared" si="18"/>
        <v>10.089999999999998</v>
      </c>
      <c r="B158" s="2" t="s">
        <v>24</v>
      </c>
      <c r="C158" s="2" t="s">
        <v>1</v>
      </c>
      <c r="D158" s="2">
        <v>51</v>
      </c>
      <c r="E158" s="2">
        <f>VLOOKUP(B158,'Listado de precios'!$A$5:$C$184,3,0)</f>
        <v>1800</v>
      </c>
      <c r="F158" s="2">
        <f t="shared" si="19"/>
        <v>91800</v>
      </c>
    </row>
    <row r="159" spans="1:6" x14ac:dyDescent="0.2">
      <c r="A159" s="2">
        <f t="shared" si="18"/>
        <v>10.099999999999998</v>
      </c>
      <c r="B159" s="2" t="s">
        <v>166</v>
      </c>
      <c r="C159" s="2" t="s">
        <v>2</v>
      </c>
      <c r="D159" s="2">
        <v>51</v>
      </c>
      <c r="E159" s="2">
        <f>VLOOKUP(B159,'Listado de precios'!$A$5:$C$184,3,0)</f>
        <v>800</v>
      </c>
      <c r="F159" s="2">
        <f t="shared" si="19"/>
        <v>40800</v>
      </c>
    </row>
    <row r="160" spans="1:6" x14ac:dyDescent="0.2">
      <c r="A160" s="2">
        <f t="shared" si="18"/>
        <v>10.109999999999998</v>
      </c>
      <c r="B160" s="2" t="s">
        <v>70</v>
      </c>
      <c r="C160" s="2" t="s">
        <v>2</v>
      </c>
      <c r="D160" s="2">
        <v>1</v>
      </c>
      <c r="E160" s="2">
        <f>VLOOKUP(B160,'Listado de precios'!$A$5:$C$184,3,0)</f>
        <v>9200</v>
      </c>
      <c r="F160" s="2">
        <f t="shared" si="19"/>
        <v>9200</v>
      </c>
    </row>
    <row r="161" spans="1:6" x14ac:dyDescent="0.2">
      <c r="A161" s="2">
        <f t="shared" si="18"/>
        <v>10.119999999999997</v>
      </c>
      <c r="B161" s="2" t="s">
        <v>167</v>
      </c>
      <c r="C161" s="2" t="s">
        <v>1</v>
      </c>
      <c r="D161" s="2">
        <v>61</v>
      </c>
      <c r="E161" s="2">
        <f>VLOOKUP(B161,'Listado de precios'!$A$5:$C$184,3,0)</f>
        <v>1329.56</v>
      </c>
      <c r="F161" s="2">
        <f t="shared" si="19"/>
        <v>81103.16</v>
      </c>
    </row>
    <row r="162" spans="1:6" x14ac:dyDescent="0.2">
      <c r="A162" s="2">
        <f t="shared" si="18"/>
        <v>10.129999999999997</v>
      </c>
      <c r="B162" s="2" t="s">
        <v>43</v>
      </c>
      <c r="C162" s="2" t="s">
        <v>2</v>
      </c>
      <c r="D162" s="2">
        <v>1</v>
      </c>
      <c r="E162" s="2">
        <f>VLOOKUP(B162,'Listado de precios'!$A$5:$C$184,3,0)</f>
        <v>7201.5686999999989</v>
      </c>
      <c r="F162" s="2">
        <f t="shared" si="19"/>
        <v>7201.5686999999989</v>
      </c>
    </row>
    <row r="163" spans="1:6" x14ac:dyDescent="0.2">
      <c r="A163" s="2">
        <f t="shared" si="18"/>
        <v>10.139999999999997</v>
      </c>
      <c r="B163" s="2" t="s">
        <v>41</v>
      </c>
      <c r="C163" s="2" t="s">
        <v>2</v>
      </c>
      <c r="D163" s="2">
        <v>3</v>
      </c>
      <c r="E163" s="2">
        <f>VLOOKUP(B163,'Listado de precios'!$A$5:$C$184,3,0)</f>
        <v>1100</v>
      </c>
      <c r="F163" s="2">
        <f t="shared" si="19"/>
        <v>3300</v>
      </c>
    </row>
    <row r="164" spans="1:6" x14ac:dyDescent="0.2">
      <c r="A164" s="2">
        <f t="shared" si="18"/>
        <v>10.149999999999997</v>
      </c>
      <c r="B164" s="2" t="s">
        <v>69</v>
      </c>
      <c r="C164" s="2" t="s">
        <v>2</v>
      </c>
      <c r="D164" s="2">
        <v>4</v>
      </c>
      <c r="E164" s="2">
        <f>VLOOKUP(B164,'Listado de precios'!$A$5:$C$184,3,0)</f>
        <v>4400</v>
      </c>
      <c r="F164" s="2">
        <f t="shared" si="19"/>
        <v>17600</v>
      </c>
    </row>
    <row r="165" spans="1:6" x14ac:dyDescent="0.2">
      <c r="A165" s="2">
        <f t="shared" si="18"/>
        <v>10.159999999999997</v>
      </c>
      <c r="B165" s="2" t="s">
        <v>62</v>
      </c>
      <c r="C165" s="2" t="s">
        <v>2</v>
      </c>
      <c r="D165" s="2">
        <f>D164</f>
        <v>4</v>
      </c>
      <c r="E165" s="2">
        <f>VLOOKUP(B165,'Listado de precios'!$A$5:$C$184,3,0)</f>
        <v>12840</v>
      </c>
      <c r="F165" s="2">
        <f t="shared" si="19"/>
        <v>51360</v>
      </c>
    </row>
    <row r="166" spans="1:6" x14ac:dyDescent="0.2">
      <c r="A166" s="2">
        <f t="shared" si="18"/>
        <v>10.169999999999996</v>
      </c>
      <c r="B166" s="2" t="s">
        <v>168</v>
      </c>
      <c r="C166" s="2" t="s">
        <v>1</v>
      </c>
      <c r="D166" s="2">
        <v>15</v>
      </c>
      <c r="E166" s="2">
        <f>VLOOKUP(B166,'Listado de precios'!$A$5:$C$184,3,0)</f>
        <v>1329.56</v>
      </c>
      <c r="F166" s="2">
        <f t="shared" si="19"/>
        <v>19943.399999999998</v>
      </c>
    </row>
    <row r="167" spans="1:6" x14ac:dyDescent="0.2">
      <c r="A167" s="2">
        <f t="shared" si="18"/>
        <v>10.179999999999996</v>
      </c>
      <c r="B167" s="2" t="s">
        <v>71</v>
      </c>
      <c r="C167" s="2" t="s">
        <v>2</v>
      </c>
      <c r="D167" s="2">
        <v>2</v>
      </c>
      <c r="E167" s="2">
        <f>VLOOKUP(B167,'Listado de precios'!$A$5:$C$184,3,0)</f>
        <v>15000</v>
      </c>
      <c r="F167" s="2">
        <f t="shared" si="19"/>
        <v>30000</v>
      </c>
    </row>
    <row r="168" spans="1:6" x14ac:dyDescent="0.2">
      <c r="A168" s="2">
        <f t="shared" si="18"/>
        <v>10.189999999999996</v>
      </c>
      <c r="B168" s="2" t="s">
        <v>64</v>
      </c>
      <c r="C168" s="2" t="s">
        <v>2</v>
      </c>
      <c r="D168" s="2">
        <f>D167</f>
        <v>2</v>
      </c>
      <c r="E168" s="2">
        <f>VLOOKUP(B168,'Listado de precios'!$A$5:$C$184,3,0)</f>
        <v>12840</v>
      </c>
      <c r="F168" s="2">
        <f t="shared" si="19"/>
        <v>25680</v>
      </c>
    </row>
    <row r="169" spans="1:6" x14ac:dyDescent="0.2">
      <c r="A169" s="2">
        <f t="shared" si="18"/>
        <v>10.199999999999996</v>
      </c>
      <c r="B169" s="2" t="s">
        <v>28</v>
      </c>
      <c r="C169" s="2" t="s">
        <v>1</v>
      </c>
      <c r="D169" s="2">
        <v>15</v>
      </c>
      <c r="E169" s="2">
        <f>VLOOKUP(B169,'Listado de precios'!$A$5:$C$184,3,0)</f>
        <v>938.71194000000003</v>
      </c>
      <c r="F169" s="2">
        <f t="shared" si="19"/>
        <v>14080.679100000001</v>
      </c>
    </row>
    <row r="170" spans="1:6" x14ac:dyDescent="0.2">
      <c r="A170" s="2">
        <f t="shared" si="18"/>
        <v>10.209999999999996</v>
      </c>
      <c r="B170" s="2" t="s">
        <v>42</v>
      </c>
      <c r="C170" s="2" t="s">
        <v>2</v>
      </c>
      <c r="D170" s="2">
        <v>4</v>
      </c>
      <c r="E170" s="2">
        <f>VLOOKUP(B170,'Listado de precios'!$A$5:$C$184,3,0)</f>
        <v>895.71749999999997</v>
      </c>
      <c r="F170" s="2">
        <f t="shared" si="19"/>
        <v>3582.87</v>
      </c>
    </row>
    <row r="171" spans="1:6" x14ac:dyDescent="0.2">
      <c r="A171" s="2">
        <f t="shared" si="18"/>
        <v>10.219999999999995</v>
      </c>
      <c r="B171" s="2" t="s">
        <v>29</v>
      </c>
      <c r="C171" s="2" t="s">
        <v>2</v>
      </c>
      <c r="D171" s="2">
        <v>6</v>
      </c>
      <c r="E171" s="2">
        <f>VLOOKUP(B171,'Listado de precios'!$A$5:$C$184,3,0)</f>
        <v>842</v>
      </c>
      <c r="F171" s="2">
        <f t="shared" si="19"/>
        <v>5052</v>
      </c>
    </row>
    <row r="172" spans="1:6" x14ac:dyDescent="0.2">
      <c r="A172" s="2">
        <f t="shared" si="18"/>
        <v>10.229999999999995</v>
      </c>
      <c r="B172" s="2" t="s">
        <v>37</v>
      </c>
      <c r="C172" s="2" t="s">
        <v>38</v>
      </c>
      <c r="D172" s="2">
        <v>0.01</v>
      </c>
      <c r="E172" s="2">
        <f>VLOOKUP(B172,'Listado de precios'!$A$5:$C$184,3,0)</f>
        <v>56900</v>
      </c>
      <c r="F172" s="2">
        <f t="shared" si="19"/>
        <v>569</v>
      </c>
    </row>
    <row r="173" spans="1:6" x14ac:dyDescent="0.2">
      <c r="A173" s="2">
        <f t="shared" si="18"/>
        <v>10.239999999999995</v>
      </c>
      <c r="B173" s="2" t="s">
        <v>53</v>
      </c>
      <c r="C173" s="2" t="s">
        <v>2</v>
      </c>
      <c r="D173" s="2">
        <v>0.01</v>
      </c>
      <c r="E173" s="2">
        <f>VLOOKUP(B173,'Listado de precios'!$A$5:$C$184,3,0)</f>
        <v>27900</v>
      </c>
      <c r="F173" s="2">
        <f t="shared" si="19"/>
        <v>279</v>
      </c>
    </row>
    <row r="174" spans="1:6" x14ac:dyDescent="0.2">
      <c r="A174" s="2">
        <f t="shared" si="18"/>
        <v>10.249999999999995</v>
      </c>
      <c r="B174" s="2" t="s">
        <v>146</v>
      </c>
      <c r="C174" s="2" t="s">
        <v>2</v>
      </c>
      <c r="D174" s="2">
        <v>2</v>
      </c>
      <c r="E174" s="2">
        <f>VLOOKUP(B174,'Listado de precios'!$A$5:$C$184,3,0)</f>
        <v>10000</v>
      </c>
      <c r="F174" s="2">
        <f t="shared" si="19"/>
        <v>20000</v>
      </c>
    </row>
    <row r="175" spans="1:6" x14ac:dyDescent="0.2">
      <c r="A175" s="2">
        <f t="shared" si="18"/>
        <v>10.259999999999994</v>
      </c>
      <c r="B175" s="2" t="s">
        <v>147</v>
      </c>
      <c r="C175" s="2" t="s">
        <v>2</v>
      </c>
      <c r="D175" s="2">
        <v>2</v>
      </c>
      <c r="E175" s="2">
        <f>VLOOKUP(B175,'Listado de precios'!$A$5:$C$184,3,0)</f>
        <v>6000</v>
      </c>
      <c r="F175" s="2">
        <f t="shared" si="19"/>
        <v>12000</v>
      </c>
    </row>
    <row r="176" spans="1:6" x14ac:dyDescent="0.2">
      <c r="E176" s="2" t="s">
        <v>87</v>
      </c>
      <c r="F176" s="2">
        <f>SUM(F150:F175)</f>
        <v>642248.72079999989</v>
      </c>
    </row>
    <row r="178" spans="1:6" x14ac:dyDescent="0.2">
      <c r="A178" s="2" t="s">
        <v>10</v>
      </c>
      <c r="B178" s="2" t="s">
        <v>116</v>
      </c>
    </row>
    <row r="179" spans="1:6" x14ac:dyDescent="0.2">
      <c r="A179" s="2">
        <v>11</v>
      </c>
      <c r="B179" s="2" t="s">
        <v>15</v>
      </c>
    </row>
    <row r="180" spans="1:6" x14ac:dyDescent="0.2">
      <c r="A180" s="2">
        <f t="shared" ref="A180:A203" si="20">A179+0.01</f>
        <v>11.01</v>
      </c>
      <c r="B180" s="2" t="s">
        <v>151</v>
      </c>
      <c r="C180" s="2" t="s">
        <v>1</v>
      </c>
      <c r="D180" s="2">
        <v>12</v>
      </c>
      <c r="E180" s="2">
        <f>VLOOKUP(B180,'Listado de precios'!$A$5:$C$184,3,0)</f>
        <v>1260</v>
      </c>
      <c r="F180" s="2">
        <f t="shared" ref="F180:F203" si="21">D180*E180</f>
        <v>15120</v>
      </c>
    </row>
    <row r="181" spans="1:6" x14ac:dyDescent="0.2">
      <c r="A181" s="2">
        <f t="shared" si="20"/>
        <v>11.02</v>
      </c>
      <c r="B181" s="2" t="s">
        <v>157</v>
      </c>
      <c r="C181" s="2" t="s">
        <v>1</v>
      </c>
      <c r="D181" s="2">
        <f>SUM(D179:D180)</f>
        <v>12</v>
      </c>
      <c r="E181" s="2">
        <f>VLOOKUP(B181,'Listado de precios'!$A$5:$C$184,3,0)</f>
        <v>2167</v>
      </c>
      <c r="F181" s="2">
        <f t="shared" si="21"/>
        <v>26004</v>
      </c>
    </row>
    <row r="182" spans="1:6" x14ac:dyDescent="0.2">
      <c r="A182" s="2">
        <f t="shared" si="20"/>
        <v>11.03</v>
      </c>
      <c r="B182" s="2" t="s">
        <v>150</v>
      </c>
      <c r="C182" s="2" t="s">
        <v>1</v>
      </c>
      <c r="D182" s="2">
        <v>3</v>
      </c>
      <c r="E182" s="2">
        <f>VLOOKUP(B182,'Listado de precios'!$A$5:$C$184,3,0)</f>
        <v>880</v>
      </c>
      <c r="F182" s="2">
        <f t="shared" si="21"/>
        <v>2640</v>
      </c>
    </row>
    <row r="183" spans="1:6" x14ac:dyDescent="0.2">
      <c r="A183" s="2">
        <f t="shared" si="20"/>
        <v>11.04</v>
      </c>
      <c r="B183" s="2" t="s">
        <v>131</v>
      </c>
      <c r="C183" s="2" t="s">
        <v>1</v>
      </c>
      <c r="D183" s="2">
        <f>D182</f>
        <v>3</v>
      </c>
      <c r="E183" s="2">
        <f>VLOOKUP(B183,'Listado de precios'!$A$5:$C$184,3,0)</f>
        <v>2167</v>
      </c>
      <c r="F183" s="2">
        <f t="shared" si="21"/>
        <v>6501</v>
      </c>
    </row>
    <row r="184" spans="1:6" x14ac:dyDescent="0.2">
      <c r="A184" s="2">
        <f t="shared" si="20"/>
        <v>11.049999999999999</v>
      </c>
      <c r="B184" s="2" t="s">
        <v>32</v>
      </c>
      <c r="C184" s="2" t="s">
        <v>2</v>
      </c>
      <c r="D184" s="2">
        <v>1</v>
      </c>
      <c r="E184" s="2">
        <f>VLOOKUP(B184,'Listado de precios'!$A$5:$C$184,3,0)</f>
        <v>31887.542999999998</v>
      </c>
      <c r="F184" s="2">
        <f t="shared" si="21"/>
        <v>31887.542999999998</v>
      </c>
    </row>
    <row r="185" spans="1:6" x14ac:dyDescent="0.2">
      <c r="A185" s="2">
        <f t="shared" si="20"/>
        <v>11.059999999999999</v>
      </c>
      <c r="B185" s="2" t="s">
        <v>61</v>
      </c>
      <c r="C185" s="2" t="s">
        <v>2</v>
      </c>
      <c r="D185" s="2">
        <v>1</v>
      </c>
      <c r="E185" s="2">
        <f>VLOOKUP(B185,'Listado de precios'!$A$5:$C$184,3,0)</f>
        <v>19260</v>
      </c>
      <c r="F185" s="2">
        <f t="shared" si="21"/>
        <v>19260</v>
      </c>
    </row>
    <row r="186" spans="1:6" x14ac:dyDescent="0.2">
      <c r="A186" s="2">
        <f t="shared" si="20"/>
        <v>11.069999999999999</v>
      </c>
      <c r="B186" s="2" t="s">
        <v>24</v>
      </c>
      <c r="C186" s="2" t="s">
        <v>1</v>
      </c>
      <c r="D186" s="2">
        <v>57</v>
      </c>
      <c r="E186" s="2">
        <f>VLOOKUP(B186,'Listado de precios'!$A$5:$C$184,3,0)</f>
        <v>1800</v>
      </c>
      <c r="F186" s="2">
        <f t="shared" si="21"/>
        <v>102600</v>
      </c>
    </row>
    <row r="187" spans="1:6" x14ac:dyDescent="0.2">
      <c r="A187" s="2">
        <f t="shared" si="20"/>
        <v>11.079999999999998</v>
      </c>
      <c r="B187" s="2" t="s">
        <v>166</v>
      </c>
      <c r="C187" s="2" t="s">
        <v>2</v>
      </c>
      <c r="D187" s="2">
        <f>D186</f>
        <v>57</v>
      </c>
      <c r="E187" s="2">
        <f>VLOOKUP(B187,'Listado de precios'!$A$5:$C$184,3,0)</f>
        <v>800</v>
      </c>
      <c r="F187" s="2">
        <f t="shared" si="21"/>
        <v>45600</v>
      </c>
    </row>
    <row r="188" spans="1:6" x14ac:dyDescent="0.2">
      <c r="A188" s="2">
        <f t="shared" si="20"/>
        <v>11.089999999999998</v>
      </c>
      <c r="B188" s="2" t="s">
        <v>70</v>
      </c>
      <c r="C188" s="2" t="s">
        <v>2</v>
      </c>
      <c r="D188" s="2">
        <v>1</v>
      </c>
      <c r="E188" s="2">
        <f>VLOOKUP(B188,'Listado de precios'!$A$5:$C$184,3,0)</f>
        <v>9200</v>
      </c>
      <c r="F188" s="2">
        <f t="shared" si="21"/>
        <v>9200</v>
      </c>
    </row>
    <row r="189" spans="1:6" x14ac:dyDescent="0.2">
      <c r="A189" s="2">
        <f t="shared" si="20"/>
        <v>11.099999999999998</v>
      </c>
      <c r="B189" s="2" t="s">
        <v>86</v>
      </c>
      <c r="C189" s="2" t="s">
        <v>1</v>
      </c>
      <c r="D189" s="2">
        <v>67</v>
      </c>
      <c r="E189" s="2">
        <f>VLOOKUP(B189,'Listado de precios'!$A$5:$C$184,3,0)</f>
        <v>1076.0159999999998</v>
      </c>
      <c r="F189" s="2">
        <f t="shared" si="21"/>
        <v>72093.071999999986</v>
      </c>
    </row>
    <row r="190" spans="1:6" x14ac:dyDescent="0.2">
      <c r="A190" s="2">
        <f t="shared" si="20"/>
        <v>11.109999999999998</v>
      </c>
      <c r="B190" s="2" t="s">
        <v>85</v>
      </c>
      <c r="C190" s="2" t="s">
        <v>2</v>
      </c>
      <c r="D190" s="2">
        <v>1</v>
      </c>
      <c r="E190" s="2">
        <f>VLOOKUP(B190,'Listado de precios'!$A$5:$C$184,3,0)</f>
        <v>2316.6666666666665</v>
      </c>
      <c r="F190" s="2">
        <f t="shared" si="21"/>
        <v>2316.6666666666665</v>
      </c>
    </row>
    <row r="191" spans="1:6" x14ac:dyDescent="0.2">
      <c r="A191" s="2">
        <f t="shared" si="20"/>
        <v>11.119999999999997</v>
      </c>
      <c r="B191" s="2" t="s">
        <v>41</v>
      </c>
      <c r="C191" s="2" t="s">
        <v>2</v>
      </c>
      <c r="D191" s="2">
        <v>2</v>
      </c>
      <c r="E191" s="2">
        <f>VLOOKUP(B191,'Listado de precios'!$A$5:$C$184,3,0)</f>
        <v>1100</v>
      </c>
      <c r="F191" s="2">
        <f t="shared" si="21"/>
        <v>2200</v>
      </c>
    </row>
    <row r="192" spans="1:6" x14ac:dyDescent="0.2">
      <c r="A192" s="2">
        <f t="shared" si="20"/>
        <v>11.129999999999997</v>
      </c>
      <c r="B192" s="2" t="s">
        <v>69</v>
      </c>
      <c r="C192" s="2" t="s">
        <v>2</v>
      </c>
      <c r="D192" s="2">
        <v>2</v>
      </c>
      <c r="E192" s="2">
        <f>VLOOKUP(B192,'Listado de precios'!$A$5:$C$184,3,0)</f>
        <v>4400</v>
      </c>
      <c r="F192" s="2">
        <f t="shared" si="21"/>
        <v>8800</v>
      </c>
    </row>
    <row r="193" spans="1:6" x14ac:dyDescent="0.2">
      <c r="A193" s="2">
        <f t="shared" si="20"/>
        <v>11.139999999999997</v>
      </c>
      <c r="B193" s="2" t="s">
        <v>62</v>
      </c>
      <c r="C193" s="2" t="s">
        <v>2</v>
      </c>
      <c r="D193" s="2">
        <f>D192</f>
        <v>2</v>
      </c>
      <c r="E193" s="2">
        <f>VLOOKUP(B193,'Listado de precios'!$A$5:$C$184,3,0)</f>
        <v>12840</v>
      </c>
      <c r="F193" s="2">
        <f t="shared" si="21"/>
        <v>25680</v>
      </c>
    </row>
    <row r="194" spans="1:6" x14ac:dyDescent="0.2">
      <c r="A194" s="2">
        <f t="shared" si="20"/>
        <v>11.149999999999997</v>
      </c>
      <c r="B194" s="2" t="s">
        <v>27</v>
      </c>
      <c r="C194" s="2" t="s">
        <v>1</v>
      </c>
      <c r="D194" s="2">
        <v>4</v>
      </c>
      <c r="E194" s="2">
        <f>VLOOKUP(B194,'Listado de precios'!$A$5:$C$184,3,0)</f>
        <v>1076.0159999999998</v>
      </c>
      <c r="F194" s="2">
        <f t="shared" si="21"/>
        <v>4304.0639999999994</v>
      </c>
    </row>
    <row r="195" spans="1:6" x14ac:dyDescent="0.2">
      <c r="A195" s="2">
        <f t="shared" si="20"/>
        <v>11.159999999999997</v>
      </c>
      <c r="B195" s="2" t="s">
        <v>71</v>
      </c>
      <c r="C195" s="2" t="s">
        <v>2</v>
      </c>
      <c r="D195" s="2">
        <v>1</v>
      </c>
      <c r="E195" s="2">
        <f>VLOOKUP(B195,'Listado de precios'!$A$5:$C$184,3,0)</f>
        <v>15000</v>
      </c>
      <c r="F195" s="2">
        <f t="shared" si="21"/>
        <v>15000</v>
      </c>
    </row>
    <row r="196" spans="1:6" x14ac:dyDescent="0.2">
      <c r="A196" s="2">
        <f t="shared" si="20"/>
        <v>11.169999999999996</v>
      </c>
      <c r="B196" s="2" t="s">
        <v>64</v>
      </c>
      <c r="C196" s="2" t="s">
        <v>2</v>
      </c>
      <c r="D196" s="2">
        <f>D195</f>
        <v>1</v>
      </c>
      <c r="E196" s="2">
        <f>VLOOKUP(B196,'Listado de precios'!$A$5:$C$184,3,0)</f>
        <v>12840</v>
      </c>
      <c r="F196" s="2">
        <f t="shared" si="21"/>
        <v>12840</v>
      </c>
    </row>
    <row r="197" spans="1:6" x14ac:dyDescent="0.2">
      <c r="A197" s="2">
        <f t="shared" si="20"/>
        <v>11.179999999999996</v>
      </c>
      <c r="B197" s="2" t="s">
        <v>28</v>
      </c>
      <c r="C197" s="2" t="s">
        <v>1</v>
      </c>
      <c r="D197" s="2">
        <v>4</v>
      </c>
      <c r="E197" s="2">
        <f>VLOOKUP(B197,'Listado de precios'!$A$5:$C$184,3,0)</f>
        <v>938.71194000000003</v>
      </c>
      <c r="F197" s="2">
        <f t="shared" si="21"/>
        <v>3754.8477600000001</v>
      </c>
    </row>
    <row r="198" spans="1:6" x14ac:dyDescent="0.2">
      <c r="A198" s="2">
        <f t="shared" si="20"/>
        <v>11.189999999999996</v>
      </c>
      <c r="B198" s="2" t="s">
        <v>42</v>
      </c>
      <c r="C198" s="2" t="s">
        <v>2</v>
      </c>
      <c r="D198" s="2">
        <v>2</v>
      </c>
      <c r="E198" s="2">
        <f>VLOOKUP(B198,'Listado de precios'!$A$5:$C$184,3,0)</f>
        <v>895.71749999999997</v>
      </c>
      <c r="F198" s="2">
        <f t="shared" si="21"/>
        <v>1791.4349999999999</v>
      </c>
    </row>
    <row r="199" spans="1:6" x14ac:dyDescent="0.2">
      <c r="A199" s="2">
        <f t="shared" si="20"/>
        <v>11.199999999999996</v>
      </c>
      <c r="B199" s="2" t="s">
        <v>29</v>
      </c>
      <c r="C199" s="2" t="s">
        <v>2</v>
      </c>
      <c r="D199" s="2">
        <v>3</v>
      </c>
      <c r="E199" s="2">
        <f>VLOOKUP(B199,'Listado de precios'!$A$5:$C$184,3,0)</f>
        <v>842</v>
      </c>
      <c r="F199" s="2">
        <f t="shared" si="21"/>
        <v>2526</v>
      </c>
    </row>
    <row r="200" spans="1:6" x14ac:dyDescent="0.2">
      <c r="A200" s="2">
        <f t="shared" si="20"/>
        <v>11.209999999999996</v>
      </c>
      <c r="B200" s="2" t="s">
        <v>37</v>
      </c>
      <c r="C200" s="2" t="s">
        <v>38</v>
      </c>
      <c r="D200" s="2">
        <v>0.01</v>
      </c>
      <c r="E200" s="2">
        <f>VLOOKUP(B200,'Listado de precios'!$A$5:$C$184,3,0)</f>
        <v>56900</v>
      </c>
      <c r="F200" s="2">
        <f t="shared" si="21"/>
        <v>569</v>
      </c>
    </row>
    <row r="201" spans="1:6" x14ac:dyDescent="0.2">
      <c r="A201" s="2">
        <f t="shared" si="20"/>
        <v>11.219999999999995</v>
      </c>
      <c r="B201" s="2" t="s">
        <v>53</v>
      </c>
      <c r="C201" s="2" t="s">
        <v>2</v>
      </c>
      <c r="D201" s="2">
        <v>0.01</v>
      </c>
      <c r="E201" s="2">
        <f>VLOOKUP(B201,'Listado de precios'!$A$5:$C$184,3,0)</f>
        <v>27900</v>
      </c>
      <c r="F201" s="2">
        <f t="shared" si="21"/>
        <v>279</v>
      </c>
    </row>
    <row r="202" spans="1:6" x14ac:dyDescent="0.2">
      <c r="A202" s="2">
        <f t="shared" si="20"/>
        <v>11.229999999999995</v>
      </c>
      <c r="B202" s="2" t="s">
        <v>146</v>
      </c>
      <c r="C202" s="2" t="s">
        <v>2</v>
      </c>
      <c r="D202" s="2">
        <v>1</v>
      </c>
      <c r="E202" s="2">
        <f>VLOOKUP(B202,'Listado de precios'!$A$5:$C$184,3,0)</f>
        <v>10000</v>
      </c>
      <c r="F202" s="2">
        <f t="shared" si="21"/>
        <v>10000</v>
      </c>
    </row>
    <row r="203" spans="1:6" x14ac:dyDescent="0.2">
      <c r="A203" s="2">
        <f t="shared" si="20"/>
        <v>11.239999999999995</v>
      </c>
      <c r="B203" s="2" t="s">
        <v>147</v>
      </c>
      <c r="C203" s="2" t="s">
        <v>2</v>
      </c>
      <c r="D203" s="2">
        <v>1</v>
      </c>
      <c r="E203" s="2">
        <f>VLOOKUP(B203,'Listado de precios'!$A$5:$C$184,3,0)</f>
        <v>6000</v>
      </c>
      <c r="F203" s="2">
        <f t="shared" si="21"/>
        <v>6000</v>
      </c>
    </row>
    <row r="204" spans="1:6" x14ac:dyDescent="0.2">
      <c r="E204" s="2" t="s">
        <v>87</v>
      </c>
      <c r="F204" s="2">
        <f>SUM(F180:F203)</f>
        <v>426966.62842666666</v>
      </c>
    </row>
  </sheetData>
  <conditionalFormatting sqref="A1:XFD1048576">
    <cfRule type="notContainsBlanks" dxfId="63" priority="1">
      <formula>LEN(TRIM(A1))&gt;0</formula>
    </cfRule>
    <cfRule type="containsBlanks" dxfId="62" priority="2">
      <formula>LEN(TRIM(A1))=0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68"/>
  <sheetViews>
    <sheetView zoomScale="60" zoomScaleNormal="60" workbookViewId="0">
      <selection sqref="A1:XFD1048576"/>
    </sheetView>
  </sheetViews>
  <sheetFormatPr baseColWidth="10" defaultColWidth="11.42578125" defaultRowHeight="12.75" x14ac:dyDescent="0.2"/>
  <cols>
    <col min="1" max="1" width="12.28515625" style="2" bestFit="1" customWidth="1"/>
    <col min="2" max="2" width="102" style="2" bestFit="1" customWidth="1"/>
    <col min="3" max="3" width="9.140625" style="2" bestFit="1" customWidth="1"/>
    <col min="4" max="4" width="11.85546875" style="2" bestFit="1" customWidth="1"/>
    <col min="5" max="5" width="18" style="2" bestFit="1" customWidth="1"/>
    <col min="6" max="6" width="14.85546875" style="2" bestFit="1" customWidth="1"/>
    <col min="7" max="16384" width="11.42578125" style="2"/>
  </cols>
  <sheetData>
    <row r="4" spans="1:6" x14ac:dyDescent="0.2">
      <c r="A4" s="2" t="s">
        <v>3</v>
      </c>
      <c r="B4" s="2" t="s">
        <v>4</v>
      </c>
      <c r="C4" s="2" t="s">
        <v>5</v>
      </c>
      <c r="D4" s="2" t="s">
        <v>6</v>
      </c>
      <c r="E4" s="2" t="s">
        <v>8</v>
      </c>
      <c r="F4" s="2" t="s">
        <v>9</v>
      </c>
    </row>
    <row r="5" spans="1:6" x14ac:dyDescent="0.2">
      <c r="A5" s="2" t="s">
        <v>10</v>
      </c>
      <c r="B5" s="2" t="s">
        <v>113</v>
      </c>
    </row>
    <row r="6" spans="1:6" x14ac:dyDescent="0.2">
      <c r="A6" s="2">
        <v>1</v>
      </c>
      <c r="B6" s="2" t="s">
        <v>15</v>
      </c>
    </row>
    <row r="7" spans="1:6" x14ac:dyDescent="0.2">
      <c r="A7" s="2">
        <f t="shared" ref="A7:A15" si="0">A6+0.01</f>
        <v>1.01</v>
      </c>
      <c r="B7" s="2" t="s">
        <v>37</v>
      </c>
      <c r="C7" s="2" t="s">
        <v>38</v>
      </c>
      <c r="D7" s="2">
        <v>3.3899999999999998E-3</v>
      </c>
      <c r="E7" s="2">
        <f>VLOOKUP(B7,'Listado de precios'!$A$5:$C$184,3,0)</f>
        <v>56900</v>
      </c>
      <c r="F7" s="2">
        <f>E7*D7</f>
        <v>192.89099999999999</v>
      </c>
    </row>
    <row r="8" spans="1:6" x14ac:dyDescent="0.2">
      <c r="A8" s="2">
        <f t="shared" si="0"/>
        <v>1.02</v>
      </c>
      <c r="B8" s="2" t="s">
        <v>53</v>
      </c>
      <c r="C8" s="2" t="s">
        <v>2</v>
      </c>
      <c r="D8" s="2">
        <v>0.01</v>
      </c>
      <c r="E8" s="2">
        <f>VLOOKUP(B8,'Listado de precios'!$A$5:$C$184,3,0)</f>
        <v>27900</v>
      </c>
      <c r="F8" s="2">
        <f t="shared" ref="F8:F16" si="1">E8*D8</f>
        <v>279</v>
      </c>
    </row>
    <row r="9" spans="1:6" x14ac:dyDescent="0.2">
      <c r="A9" s="2">
        <f t="shared" si="0"/>
        <v>1.03</v>
      </c>
      <c r="B9" s="2" t="s">
        <v>150</v>
      </c>
      <c r="C9" s="2" t="s">
        <v>1</v>
      </c>
      <c r="D9" s="2">
        <v>9.5</v>
      </c>
      <c r="E9" s="2">
        <f>VLOOKUP(B9,'Listado de precios'!$A$5:$C$184,3,0)</f>
        <v>880</v>
      </c>
      <c r="F9" s="2">
        <f t="shared" si="1"/>
        <v>8360</v>
      </c>
    </row>
    <row r="10" spans="1:6" x14ac:dyDescent="0.2">
      <c r="A10" s="2">
        <f t="shared" si="0"/>
        <v>1.04</v>
      </c>
      <c r="B10" s="2" t="s">
        <v>131</v>
      </c>
      <c r="C10" s="2" t="s">
        <v>1</v>
      </c>
      <c r="D10" s="2">
        <f>D9</f>
        <v>9.5</v>
      </c>
      <c r="E10" s="2">
        <f>VLOOKUP(B10,'Listado de precios'!$A$5:$C$184,3,0)</f>
        <v>2167</v>
      </c>
      <c r="F10" s="2">
        <f t="shared" si="1"/>
        <v>20586.5</v>
      </c>
    </row>
    <row r="11" spans="1:6" x14ac:dyDescent="0.2">
      <c r="A11" s="2">
        <f t="shared" si="0"/>
        <v>1.05</v>
      </c>
      <c r="B11" s="2" t="s">
        <v>69</v>
      </c>
      <c r="C11" s="2" t="s">
        <v>2</v>
      </c>
      <c r="D11" s="2">
        <v>1</v>
      </c>
      <c r="E11" s="2">
        <f>VLOOKUP(B11,'Listado de precios'!$A$5:$C$184,3,0)</f>
        <v>4400</v>
      </c>
      <c r="F11" s="2">
        <f t="shared" si="1"/>
        <v>4400</v>
      </c>
    </row>
    <row r="12" spans="1:6" x14ac:dyDescent="0.2">
      <c r="A12" s="2">
        <f t="shared" si="0"/>
        <v>1.06</v>
      </c>
      <c r="B12" s="2" t="s">
        <v>29</v>
      </c>
      <c r="C12" s="2" t="s">
        <v>2</v>
      </c>
      <c r="D12" s="2">
        <v>1</v>
      </c>
      <c r="E12" s="2">
        <f>VLOOKUP(B12,'Listado de precios'!$A$5:$C$184,3,0)</f>
        <v>842</v>
      </c>
      <c r="F12" s="2">
        <f t="shared" si="1"/>
        <v>842</v>
      </c>
    </row>
    <row r="13" spans="1:6" x14ac:dyDescent="0.2">
      <c r="A13" s="2">
        <f t="shared" si="0"/>
        <v>1.07</v>
      </c>
      <c r="B13" s="2" t="s">
        <v>41</v>
      </c>
      <c r="C13" s="2" t="s">
        <v>2</v>
      </c>
      <c r="D13" s="2">
        <v>1</v>
      </c>
      <c r="E13" s="2">
        <f>VLOOKUP(B13,'Listado de precios'!$A$5:$C$184,3,0)</f>
        <v>1100</v>
      </c>
      <c r="F13" s="2">
        <f t="shared" si="1"/>
        <v>1100</v>
      </c>
    </row>
    <row r="14" spans="1:6" x14ac:dyDescent="0.2">
      <c r="A14" s="2">
        <f t="shared" si="0"/>
        <v>1.08</v>
      </c>
      <c r="B14" s="2" t="s">
        <v>22</v>
      </c>
      <c r="C14" s="2" t="s">
        <v>1</v>
      </c>
      <c r="D14" s="2">
        <v>9.5</v>
      </c>
      <c r="E14" s="2">
        <f>VLOOKUP(B14,'Listado de precios'!$A$5:$C$184,3,0)</f>
        <v>1076.0159999999998</v>
      </c>
      <c r="F14" s="2">
        <f t="shared" si="1"/>
        <v>10222.151999999998</v>
      </c>
    </row>
    <row r="15" spans="1:6" x14ac:dyDescent="0.2">
      <c r="A15" s="2">
        <f t="shared" si="0"/>
        <v>1.0900000000000001</v>
      </c>
      <c r="B15" s="2" t="s">
        <v>62</v>
      </c>
      <c r="C15" s="2" t="s">
        <v>2</v>
      </c>
      <c r="D15" s="2">
        <v>1</v>
      </c>
      <c r="E15" s="2">
        <f>VLOOKUP(B15,'Listado de precios'!$A$5:$C$184,3,0)</f>
        <v>12840</v>
      </c>
      <c r="F15" s="2">
        <f t="shared" si="1"/>
        <v>12840</v>
      </c>
    </row>
    <row r="16" spans="1:6" x14ac:dyDescent="0.2">
      <c r="A16" s="2">
        <f>A15+0.01</f>
        <v>1.1000000000000001</v>
      </c>
      <c r="B16" s="2" t="s">
        <v>146</v>
      </c>
      <c r="C16" s="2" t="s">
        <v>2</v>
      </c>
      <c r="D16" s="2">
        <v>1</v>
      </c>
      <c r="E16" s="2">
        <f>VLOOKUP(B16,'Listado de precios'!$A$5:$C$184,3,0)</f>
        <v>10000</v>
      </c>
      <c r="F16" s="2">
        <f t="shared" si="1"/>
        <v>10000</v>
      </c>
    </row>
    <row r="17" spans="1:6" x14ac:dyDescent="0.2">
      <c r="E17" s="2" t="s">
        <v>87</v>
      </c>
      <c r="F17" s="2">
        <f>SUM(F7:F16)</f>
        <v>68822.543000000005</v>
      </c>
    </row>
    <row r="19" spans="1:6" x14ac:dyDescent="0.2">
      <c r="A19" s="2" t="s">
        <v>10</v>
      </c>
      <c r="B19" s="2" t="s">
        <v>115</v>
      </c>
    </row>
    <row r="20" spans="1:6" x14ac:dyDescent="0.2">
      <c r="A20" s="2">
        <v>2</v>
      </c>
      <c r="B20" s="2" t="s">
        <v>15</v>
      </c>
    </row>
    <row r="21" spans="1:6" x14ac:dyDescent="0.2">
      <c r="A21" s="2">
        <f t="shared" ref="A21:A30" si="2">A20+0.01</f>
        <v>2.0099999999999998</v>
      </c>
      <c r="B21" s="2" t="s">
        <v>37</v>
      </c>
      <c r="C21" s="2" t="s">
        <v>38</v>
      </c>
      <c r="D21" s="2">
        <v>3.3899999999999998E-3</v>
      </c>
      <c r="E21" s="2">
        <f>VLOOKUP(B21,'Listado de precios'!$A$5:$C$184,3,0)</f>
        <v>56900</v>
      </c>
      <c r="F21" s="2">
        <f>D21*E21</f>
        <v>192.89099999999999</v>
      </c>
    </row>
    <row r="22" spans="1:6" x14ac:dyDescent="0.2">
      <c r="A22" s="2">
        <f t="shared" si="2"/>
        <v>2.0199999999999996</v>
      </c>
      <c r="B22" s="2" t="s">
        <v>53</v>
      </c>
      <c r="C22" s="2" t="s">
        <v>2</v>
      </c>
      <c r="D22" s="2">
        <v>0.01</v>
      </c>
      <c r="E22" s="2">
        <f>VLOOKUP(B22,'Listado de precios'!$A$5:$C$184,3,0)</f>
        <v>27900</v>
      </c>
      <c r="F22" s="2">
        <f t="shared" ref="F22:F30" si="3">D22*E22</f>
        <v>279</v>
      </c>
    </row>
    <row r="23" spans="1:6" x14ac:dyDescent="0.2">
      <c r="A23" s="2">
        <f t="shared" si="2"/>
        <v>2.0299999999999994</v>
      </c>
      <c r="B23" s="2" t="s">
        <v>150</v>
      </c>
      <c r="C23" s="2" t="s">
        <v>1</v>
      </c>
      <c r="D23" s="2">
        <v>9.5</v>
      </c>
      <c r="E23" s="2">
        <f>VLOOKUP(B23,'Listado de precios'!$A$5:$C$184,3,0)</f>
        <v>880</v>
      </c>
      <c r="F23" s="2">
        <f t="shared" si="3"/>
        <v>8360</v>
      </c>
    </row>
    <row r="24" spans="1:6" x14ac:dyDescent="0.2">
      <c r="A24" s="2">
        <f t="shared" si="2"/>
        <v>2.0399999999999991</v>
      </c>
      <c r="B24" s="2" t="s">
        <v>131</v>
      </c>
      <c r="C24" s="2" t="s">
        <v>1</v>
      </c>
      <c r="D24" s="2">
        <f>D23</f>
        <v>9.5</v>
      </c>
      <c r="E24" s="2">
        <f>VLOOKUP(B24,'Listado de precios'!$A$5:$C$184,3,0)</f>
        <v>2167</v>
      </c>
      <c r="F24" s="2">
        <f t="shared" si="3"/>
        <v>20586.5</v>
      </c>
    </row>
    <row r="25" spans="1:6" x14ac:dyDescent="0.2">
      <c r="A25" s="2">
        <f t="shared" si="2"/>
        <v>2.0499999999999989</v>
      </c>
      <c r="B25" s="2" t="s">
        <v>71</v>
      </c>
      <c r="C25" s="2" t="s">
        <v>2</v>
      </c>
      <c r="D25" s="2">
        <v>1</v>
      </c>
      <c r="E25" s="2">
        <f>VLOOKUP(B25,'Listado de precios'!$A$5:$C$184,3,0)</f>
        <v>15000</v>
      </c>
      <c r="F25" s="2">
        <f t="shared" si="3"/>
        <v>15000</v>
      </c>
    </row>
    <row r="26" spans="1:6" x14ac:dyDescent="0.2">
      <c r="A26" s="2">
        <f t="shared" si="2"/>
        <v>2.0599999999999987</v>
      </c>
      <c r="B26" s="2" t="s">
        <v>29</v>
      </c>
      <c r="C26" s="2" t="s">
        <v>2</v>
      </c>
      <c r="D26" s="2">
        <v>1</v>
      </c>
      <c r="E26" s="2">
        <f>VLOOKUP(B26,'Listado de precios'!$A$5:$C$184,3,0)</f>
        <v>842</v>
      </c>
      <c r="F26" s="2">
        <f t="shared" si="3"/>
        <v>842</v>
      </c>
    </row>
    <row r="27" spans="1:6" x14ac:dyDescent="0.2">
      <c r="A27" s="2">
        <f t="shared" si="2"/>
        <v>2.0699999999999985</v>
      </c>
      <c r="B27" s="2" t="s">
        <v>28</v>
      </c>
      <c r="C27" s="2" t="s">
        <v>1</v>
      </c>
      <c r="D27" s="2">
        <v>19</v>
      </c>
      <c r="E27" s="2">
        <f>VLOOKUP(B27,'Listado de precios'!$A$5:$C$184,3,0)</f>
        <v>938.71194000000003</v>
      </c>
      <c r="F27" s="2">
        <f t="shared" si="3"/>
        <v>17835.526860000002</v>
      </c>
    </row>
    <row r="28" spans="1:6" x14ac:dyDescent="0.2">
      <c r="A28" s="2">
        <f t="shared" si="2"/>
        <v>2.0799999999999983</v>
      </c>
      <c r="B28" s="2" t="s">
        <v>42</v>
      </c>
      <c r="C28" s="2" t="s">
        <v>2</v>
      </c>
      <c r="D28" s="2">
        <v>2</v>
      </c>
      <c r="E28" s="2">
        <f>VLOOKUP(B28,'Listado de precios'!$A$5:$C$184,3,0)</f>
        <v>895.71749999999997</v>
      </c>
      <c r="F28" s="2">
        <f t="shared" si="3"/>
        <v>1791.4349999999999</v>
      </c>
    </row>
    <row r="29" spans="1:6" x14ac:dyDescent="0.2">
      <c r="A29" s="2">
        <f t="shared" si="2"/>
        <v>2.0899999999999981</v>
      </c>
      <c r="B29" s="2" t="s">
        <v>64</v>
      </c>
      <c r="C29" s="2" t="s">
        <v>2</v>
      </c>
      <c r="D29" s="2">
        <v>1</v>
      </c>
      <c r="E29" s="2">
        <f>VLOOKUP(B29,'Listado de precios'!$A$5:$C$184,3,0)</f>
        <v>12840</v>
      </c>
      <c r="F29" s="2">
        <f t="shared" si="3"/>
        <v>12840</v>
      </c>
    </row>
    <row r="30" spans="1:6" x14ac:dyDescent="0.2">
      <c r="A30" s="2">
        <f t="shared" si="2"/>
        <v>2.0999999999999979</v>
      </c>
      <c r="B30" s="2" t="s">
        <v>147</v>
      </c>
      <c r="C30" s="2" t="s">
        <v>2</v>
      </c>
      <c r="D30" s="2">
        <v>1</v>
      </c>
      <c r="E30" s="2">
        <f>VLOOKUP(B30,'Listado de precios'!$A$5:$C$184,3,0)</f>
        <v>6000</v>
      </c>
      <c r="F30" s="2">
        <f t="shared" si="3"/>
        <v>6000</v>
      </c>
    </row>
    <row r="31" spans="1:6" x14ac:dyDescent="0.2">
      <c r="E31" s="2" t="s">
        <v>87</v>
      </c>
      <c r="F31" s="2">
        <f>SUM(F21:F30)</f>
        <v>83727.352859999999</v>
      </c>
    </row>
    <row r="33" spans="1:6" x14ac:dyDescent="0.2">
      <c r="A33" s="2" t="s">
        <v>10</v>
      </c>
      <c r="B33" s="2" t="s">
        <v>117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 t="shared" ref="A35:A41" si="4">A34+0.01</f>
        <v>3.01</v>
      </c>
      <c r="B35" s="2" t="s">
        <v>37</v>
      </c>
      <c r="C35" s="2" t="s">
        <v>38</v>
      </c>
      <c r="D35" s="2">
        <v>3.3899999999999998E-3</v>
      </c>
      <c r="E35" s="2">
        <f>VLOOKUP(B35,'Listado de precios'!$A$5:$C$184,3,0)</f>
        <v>56900</v>
      </c>
      <c r="F35" s="2">
        <f t="shared" ref="F35:F41" si="5">D35*E35</f>
        <v>192.89099999999999</v>
      </c>
    </row>
    <row r="36" spans="1:6" x14ac:dyDescent="0.2">
      <c r="A36" s="2">
        <f t="shared" si="4"/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5"/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9.5</v>
      </c>
      <c r="E37" s="2">
        <f>VLOOKUP(B37,'Listado de precios'!$A$5:$C$184,3,0)</f>
        <v>880</v>
      </c>
      <c r="F37" s="2">
        <f t="shared" si="5"/>
        <v>8360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f>D37</f>
        <v>9.5</v>
      </c>
      <c r="E38" s="2">
        <f>VLOOKUP(B38,'Listado de precios'!$A$5:$C$184,3,0)</f>
        <v>2167</v>
      </c>
      <c r="F38" s="2">
        <f t="shared" si="5"/>
        <v>20586.5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29</v>
      </c>
      <c r="C40" s="2" t="s">
        <v>2</v>
      </c>
      <c r="D40" s="2">
        <v>1</v>
      </c>
      <c r="E40" s="2">
        <f>VLOOKUP(B40,'Listado de precios'!$A$5:$C$184,3,0)</f>
        <v>842</v>
      </c>
      <c r="F40" s="2">
        <f t="shared" si="5"/>
        <v>842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44090.391000000003</v>
      </c>
    </row>
    <row r="44" spans="1:6" x14ac:dyDescent="0.2">
      <c r="A44" s="2" t="s">
        <v>10</v>
      </c>
      <c r="B44" s="2" t="s">
        <v>105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f t="shared" ref="A46:A47" si="6">A45+0.01</f>
        <v>4.01</v>
      </c>
      <c r="B46" s="2" t="s">
        <v>32</v>
      </c>
      <c r="C46" s="2" t="s">
        <v>2</v>
      </c>
      <c r="D46" s="2">
        <v>1</v>
      </c>
      <c r="E46" s="2">
        <f>VLOOKUP(B46,'Listado de precios'!$A$5:$C$184,3,0)</f>
        <v>31887.542999999998</v>
      </c>
      <c r="F46" s="2">
        <f>D46*E46</f>
        <v>31887.542999999998</v>
      </c>
    </row>
    <row r="47" spans="1:6" x14ac:dyDescent="0.2">
      <c r="A47" s="2">
        <f t="shared" si="6"/>
        <v>4.0199999999999996</v>
      </c>
      <c r="B47" s="2" t="s">
        <v>79</v>
      </c>
      <c r="C47" s="2" t="s">
        <v>1</v>
      </c>
      <c r="D47" s="2">
        <f>2.5*3</f>
        <v>7.5</v>
      </c>
      <c r="E47" s="2">
        <f>VLOOKUP(B47,'Listado de precios'!$A$5:$C$184,3,0)</f>
        <v>4659</v>
      </c>
      <c r="F47" s="2">
        <f t="shared" ref="F47:F54" si="7">D47*E47</f>
        <v>34942.5</v>
      </c>
    </row>
    <row r="48" spans="1:6" x14ac:dyDescent="0.2">
      <c r="A48" s="2">
        <f>A47+0.01</f>
        <v>4.0299999999999994</v>
      </c>
      <c r="B48" s="2" t="s">
        <v>129</v>
      </c>
      <c r="C48" s="2" t="s">
        <v>1</v>
      </c>
      <c r="D48" s="2">
        <f>D47</f>
        <v>7.5</v>
      </c>
      <c r="E48" s="2">
        <f>VLOOKUP(B48,'Listado de precios'!$A$5:$C$184,3,0)</f>
        <v>2167</v>
      </c>
      <c r="F48" s="2">
        <f t="shared" si="7"/>
        <v>16252.5</v>
      </c>
    </row>
    <row r="49" spans="1:6" x14ac:dyDescent="0.2">
      <c r="A49" s="2">
        <f t="shared" ref="A49:A54" si="8">A48+0.01</f>
        <v>4.0399999999999991</v>
      </c>
      <c r="B49" s="2" t="s">
        <v>52</v>
      </c>
      <c r="C49" s="2" t="s">
        <v>2</v>
      </c>
      <c r="D49" s="2">
        <v>8</v>
      </c>
      <c r="E49" s="2">
        <f>VLOOKUP(B49,'Listado de precios'!$A$5:$C$184,3,0)</f>
        <v>165</v>
      </c>
      <c r="F49" s="2">
        <f t="shared" si="7"/>
        <v>1320</v>
      </c>
    </row>
    <row r="50" spans="1:6" x14ac:dyDescent="0.2">
      <c r="A50" s="2">
        <f t="shared" si="8"/>
        <v>4.0499999999999989</v>
      </c>
      <c r="B50" s="2" t="s">
        <v>0</v>
      </c>
      <c r="C50" s="2" t="s">
        <v>1</v>
      </c>
      <c r="D50" s="2">
        <v>2.5</v>
      </c>
      <c r="E50" s="2">
        <f>VLOOKUP(B50,'Listado de precios'!$A$5:$C$184,3,0)</f>
        <v>600</v>
      </c>
      <c r="F50" s="2">
        <f t="shared" si="7"/>
        <v>1500</v>
      </c>
    </row>
    <row r="51" spans="1:6" x14ac:dyDescent="0.2">
      <c r="A51" s="2">
        <f t="shared" si="8"/>
        <v>4.0599999999999987</v>
      </c>
      <c r="B51" s="2" t="s">
        <v>61</v>
      </c>
      <c r="C51" s="2" t="s">
        <v>2</v>
      </c>
      <c r="D51" s="2">
        <v>1</v>
      </c>
      <c r="E51" s="2">
        <f>VLOOKUP(B51,'Listado de precios'!$A$5:$C$184,3,0)</f>
        <v>19260</v>
      </c>
      <c r="F51" s="2">
        <f t="shared" si="7"/>
        <v>19260</v>
      </c>
    </row>
    <row r="52" spans="1:6" x14ac:dyDescent="0.2">
      <c r="A52" s="2">
        <f t="shared" si="8"/>
        <v>4.0699999999999985</v>
      </c>
      <c r="B52" s="2" t="s">
        <v>46</v>
      </c>
      <c r="C52" s="2" t="s">
        <v>2</v>
      </c>
      <c r="D52" s="2">
        <v>1</v>
      </c>
      <c r="E52" s="2">
        <f>VLOOKUP(B52,'Listado de precios'!$A$5:$C$184,3,0)</f>
        <v>22464.5949</v>
      </c>
      <c r="F52" s="2">
        <f t="shared" si="7"/>
        <v>22464.5949</v>
      </c>
    </row>
    <row r="53" spans="1:6" x14ac:dyDescent="0.2">
      <c r="A53" s="2">
        <f t="shared" si="8"/>
        <v>4.0799999999999983</v>
      </c>
      <c r="B53" s="2" t="s">
        <v>41</v>
      </c>
      <c r="C53" s="2" t="s">
        <v>2</v>
      </c>
      <c r="D53" s="2">
        <v>8</v>
      </c>
      <c r="E53" s="2">
        <f>VLOOKUP(B53,'Listado de precios'!$A$5:$C$184,3,0)</f>
        <v>1100</v>
      </c>
      <c r="F53" s="2">
        <f t="shared" si="7"/>
        <v>8800</v>
      </c>
    </row>
    <row r="54" spans="1:6" x14ac:dyDescent="0.2">
      <c r="A54" s="2">
        <f t="shared" si="8"/>
        <v>4.0899999999999981</v>
      </c>
      <c r="B54" s="2" t="s">
        <v>70</v>
      </c>
      <c r="C54" s="2" t="s">
        <v>2</v>
      </c>
      <c r="D54" s="2">
        <v>1</v>
      </c>
      <c r="E54" s="2">
        <f>VLOOKUP(B54,'Listado de precios'!$A$5:$C$184,3,0)</f>
        <v>9200</v>
      </c>
      <c r="F54" s="2">
        <f t="shared" si="7"/>
        <v>9200</v>
      </c>
    </row>
    <row r="55" spans="1:6" x14ac:dyDescent="0.2">
      <c r="E55" s="2" t="s">
        <v>87</v>
      </c>
      <c r="F55" s="2">
        <f>SUM(F46:F54)</f>
        <v>145627.1379</v>
      </c>
    </row>
    <row r="57" spans="1:6" x14ac:dyDescent="0.2">
      <c r="A57" s="2" t="s">
        <v>10</v>
      </c>
      <c r="B57" s="2" t="s">
        <v>106</v>
      </c>
    </row>
    <row r="58" spans="1:6" x14ac:dyDescent="0.2">
      <c r="A58" s="2">
        <v>5</v>
      </c>
      <c r="B58" s="2" t="s">
        <v>15</v>
      </c>
    </row>
    <row r="59" spans="1:6" x14ac:dyDescent="0.2">
      <c r="A59" s="2">
        <f t="shared" ref="A59:A73" si="9">A58+0.01</f>
        <v>5.01</v>
      </c>
      <c r="B59" s="2" t="s">
        <v>48</v>
      </c>
      <c r="C59" s="2" t="s">
        <v>2</v>
      </c>
      <c r="D59" s="2">
        <v>1</v>
      </c>
      <c r="E59" s="2">
        <f>VLOOKUP(B59,'Listado de precios'!$A$5:$C$184,3,0)</f>
        <v>710655</v>
      </c>
      <c r="F59" s="2">
        <f>E59*D59</f>
        <v>710655</v>
      </c>
    </row>
    <row r="60" spans="1:6" x14ac:dyDescent="0.2">
      <c r="A60" s="2">
        <f t="shared" si="9"/>
        <v>5.0199999999999996</v>
      </c>
      <c r="B60" s="2" t="s">
        <v>149</v>
      </c>
      <c r="C60" s="2" t="s">
        <v>2</v>
      </c>
      <c r="D60" s="2">
        <v>1</v>
      </c>
      <c r="E60" s="2">
        <f>VLOOKUP(B60,'Listado de precios'!$A$5:$C$184,3,0)</f>
        <v>8560</v>
      </c>
      <c r="F60" s="2">
        <f t="shared" ref="F60:F73" si="10">E60*D60</f>
        <v>8560</v>
      </c>
    </row>
    <row r="61" spans="1:6" x14ac:dyDescent="0.2">
      <c r="A61" s="2">
        <f t="shared" si="9"/>
        <v>5.0299999999999994</v>
      </c>
      <c r="B61" s="2" t="s">
        <v>77</v>
      </c>
      <c r="C61" s="2" t="s">
        <v>1</v>
      </c>
      <c r="D61" s="2">
        <v>20</v>
      </c>
      <c r="E61" s="2">
        <f>VLOOKUP(B61,'Listado de precios'!$A$5:$C$184,3,0)</f>
        <v>9946</v>
      </c>
      <c r="F61" s="2">
        <f t="shared" si="10"/>
        <v>198920</v>
      </c>
    </row>
    <row r="62" spans="1:6" x14ac:dyDescent="0.2">
      <c r="A62" s="2">
        <f t="shared" si="9"/>
        <v>5.0399999999999991</v>
      </c>
      <c r="B62" s="2" t="s">
        <v>127</v>
      </c>
      <c r="C62" s="2" t="s">
        <v>1</v>
      </c>
      <c r="D62" s="2">
        <f>D61</f>
        <v>20</v>
      </c>
      <c r="E62" s="2">
        <f>VLOOKUP(B62,'Listado de precios'!$A$5:$C$184,3,0)</f>
        <v>4333</v>
      </c>
      <c r="F62" s="2">
        <f t="shared" si="10"/>
        <v>86660</v>
      </c>
    </row>
    <row r="63" spans="1:6" x14ac:dyDescent="0.2">
      <c r="A63" s="2">
        <f t="shared" si="9"/>
        <v>5.0499999999999989</v>
      </c>
      <c r="B63" s="2" t="s">
        <v>50</v>
      </c>
      <c r="C63" s="2" t="s">
        <v>2</v>
      </c>
      <c r="D63" s="2">
        <v>20</v>
      </c>
      <c r="E63" s="2">
        <f>VLOOKUP(B63,'Listado de precios'!$A$5:$C$184,3,0)</f>
        <v>560</v>
      </c>
      <c r="F63" s="2">
        <f t="shared" si="10"/>
        <v>11200</v>
      </c>
    </row>
    <row r="64" spans="1:6" x14ac:dyDescent="0.2">
      <c r="A64" s="2">
        <f t="shared" si="9"/>
        <v>5.0599999999999987</v>
      </c>
      <c r="B64" s="2" t="s">
        <v>79</v>
      </c>
      <c r="C64" s="2" t="s">
        <v>1</v>
      </c>
      <c r="D64" s="2">
        <v>56</v>
      </c>
      <c r="E64" s="2">
        <f>VLOOKUP(B64,'Listado de precios'!$A$5:$C$184,3,0)</f>
        <v>4659</v>
      </c>
      <c r="F64" s="2">
        <f t="shared" si="10"/>
        <v>260904</v>
      </c>
    </row>
    <row r="65" spans="1:6" x14ac:dyDescent="0.2">
      <c r="A65" s="2">
        <f t="shared" si="9"/>
        <v>5.0699999999999985</v>
      </c>
      <c r="B65" s="2" t="s">
        <v>129</v>
      </c>
      <c r="C65" s="2" t="s">
        <v>1</v>
      </c>
      <c r="D65" s="2">
        <f>D64</f>
        <v>56</v>
      </c>
      <c r="E65" s="2">
        <f>VLOOKUP(B65,'Listado de precios'!$A$5:$C$184,3,0)</f>
        <v>2167</v>
      </c>
      <c r="F65" s="2">
        <f t="shared" si="10"/>
        <v>121352</v>
      </c>
    </row>
    <row r="66" spans="1:6" x14ac:dyDescent="0.2">
      <c r="A66" s="2">
        <f t="shared" si="9"/>
        <v>5.0799999999999983</v>
      </c>
      <c r="B66" s="2" t="s">
        <v>52</v>
      </c>
      <c r="C66" s="2" t="s">
        <v>2</v>
      </c>
      <c r="D66" s="2">
        <v>56</v>
      </c>
      <c r="E66" s="2">
        <f>VLOOKUP(B66,'Listado de precios'!$A$5:$C$184,3,0)</f>
        <v>165</v>
      </c>
      <c r="F66" s="2">
        <f t="shared" si="10"/>
        <v>9240</v>
      </c>
    </row>
    <row r="67" spans="1:6" x14ac:dyDescent="0.2">
      <c r="A67" s="2">
        <f t="shared" si="9"/>
        <v>5.0899999999999981</v>
      </c>
      <c r="B67" s="2" t="s">
        <v>0</v>
      </c>
      <c r="C67" s="2" t="s">
        <v>1</v>
      </c>
      <c r="D67" s="2">
        <v>15.5</v>
      </c>
      <c r="E67" s="2">
        <f>VLOOKUP(B67,'Listado de precios'!$A$5:$C$184,3,0)</f>
        <v>600</v>
      </c>
      <c r="F67" s="2">
        <f t="shared" si="10"/>
        <v>9300</v>
      </c>
    </row>
    <row r="68" spans="1:6" x14ac:dyDescent="0.2">
      <c r="A68" s="2">
        <f t="shared" si="9"/>
        <v>5.0999999999999979</v>
      </c>
      <c r="B68" s="2" t="s">
        <v>30</v>
      </c>
      <c r="C68" s="2" t="s">
        <v>2</v>
      </c>
      <c r="D68" s="2">
        <v>4</v>
      </c>
      <c r="E68" s="2">
        <f>VLOOKUP(B68,'Listado de precios'!$A$5:$C$184,3,0)</f>
        <v>86580</v>
      </c>
      <c r="F68" s="2">
        <f t="shared" si="10"/>
        <v>346320</v>
      </c>
    </row>
    <row r="69" spans="1:6" x14ac:dyDescent="0.2">
      <c r="A69" s="2">
        <f t="shared" si="9"/>
        <v>5.1099999999999977</v>
      </c>
      <c r="B69" s="2" t="s">
        <v>54</v>
      </c>
      <c r="C69" s="2" t="s">
        <v>2</v>
      </c>
      <c r="D69" s="2">
        <v>4</v>
      </c>
      <c r="E69" s="2">
        <f>VLOOKUP(B69,'Listado de precios'!$A$5:$C$184,3,0)</f>
        <v>8560</v>
      </c>
      <c r="F69" s="2">
        <f t="shared" si="10"/>
        <v>34240</v>
      </c>
    </row>
    <row r="70" spans="1:6" x14ac:dyDescent="0.2">
      <c r="A70" s="2">
        <f t="shared" si="9"/>
        <v>5.1199999999999974</v>
      </c>
      <c r="B70" s="2" t="s">
        <v>27</v>
      </c>
      <c r="C70" s="2" t="s">
        <v>1</v>
      </c>
      <c r="D70" s="2">
        <v>102</v>
      </c>
      <c r="E70" s="2">
        <f>VLOOKUP(B70,'Listado de precios'!$A$5:$C$184,3,0)</f>
        <v>1076.0159999999998</v>
      </c>
      <c r="F70" s="2">
        <f t="shared" si="10"/>
        <v>109753.63199999998</v>
      </c>
    </row>
    <row r="71" spans="1:6" x14ac:dyDescent="0.2">
      <c r="A71" s="2">
        <f t="shared" si="9"/>
        <v>5.1299999999999972</v>
      </c>
      <c r="B71" s="2" t="s">
        <v>41</v>
      </c>
      <c r="C71" s="2" t="s">
        <v>2</v>
      </c>
      <c r="D71" s="2">
        <v>6</v>
      </c>
      <c r="E71" s="2">
        <f>VLOOKUP(B71,'Listado de precios'!$A$5:$C$184,3,0)</f>
        <v>1100</v>
      </c>
      <c r="F71" s="2">
        <f t="shared" si="10"/>
        <v>6600</v>
      </c>
    </row>
    <row r="72" spans="1:6" x14ac:dyDescent="0.2">
      <c r="A72" s="2">
        <f t="shared" si="9"/>
        <v>5.139999999999997</v>
      </c>
      <c r="B72" s="2" t="s">
        <v>68</v>
      </c>
      <c r="C72" s="2" t="s">
        <v>2</v>
      </c>
      <c r="D72" s="2">
        <v>1</v>
      </c>
      <c r="E72" s="2">
        <f>VLOOKUP(B72,'Listado de precios'!$A$5:$C$184,3,0)</f>
        <v>18000</v>
      </c>
      <c r="F72" s="2">
        <f t="shared" si="10"/>
        <v>18000</v>
      </c>
    </row>
    <row r="73" spans="1:6" x14ac:dyDescent="0.2">
      <c r="A73" s="2">
        <f t="shared" si="9"/>
        <v>5.1499999999999968</v>
      </c>
      <c r="B73" s="2" t="s">
        <v>24</v>
      </c>
      <c r="C73" s="2" t="s">
        <v>1</v>
      </c>
      <c r="D73" s="2">
        <v>51</v>
      </c>
      <c r="E73" s="2">
        <f>VLOOKUP(B73,'Listado de precios'!$A$5:$C$184,3,0)</f>
        <v>1800</v>
      </c>
      <c r="F73" s="2">
        <f t="shared" si="10"/>
        <v>91800</v>
      </c>
    </row>
    <row r="74" spans="1:6" x14ac:dyDescent="0.2">
      <c r="E74" s="2" t="s">
        <v>87</v>
      </c>
      <c r="F74" s="2">
        <f>SUM(F59:F73)</f>
        <v>2023504.632</v>
      </c>
    </row>
    <row r="76" spans="1:6" x14ac:dyDescent="0.2">
      <c r="A76" s="2" t="s">
        <v>10</v>
      </c>
      <c r="B76" s="2" t="s">
        <v>107</v>
      </c>
    </row>
    <row r="77" spans="1:6" x14ac:dyDescent="0.2">
      <c r="A77" s="2">
        <v>6</v>
      </c>
      <c r="B77" s="2" t="s">
        <v>15</v>
      </c>
    </row>
    <row r="78" spans="1:6" x14ac:dyDescent="0.2">
      <c r="A78" s="2">
        <f t="shared" ref="A78:A92" si="11">A77+0.01</f>
        <v>6.01</v>
      </c>
      <c r="B78" s="2" t="s">
        <v>49</v>
      </c>
      <c r="C78" s="2" t="s">
        <v>2</v>
      </c>
      <c r="D78" s="2">
        <v>3</v>
      </c>
      <c r="E78" s="2">
        <f>VLOOKUP(B78,'Listado de precios'!$A$5:$C$184,3,0)</f>
        <v>147889</v>
      </c>
      <c r="F78" s="2">
        <f t="shared" ref="F78:F90" si="12">D78*E78</f>
        <v>443667</v>
      </c>
    </row>
    <row r="79" spans="1:6" x14ac:dyDescent="0.2">
      <c r="A79" s="2">
        <f t="shared" si="11"/>
        <v>6.02</v>
      </c>
      <c r="B79" s="2" t="s">
        <v>59</v>
      </c>
      <c r="C79" s="2" t="s">
        <v>2</v>
      </c>
      <c r="D79" s="2">
        <f>D78</f>
        <v>3</v>
      </c>
      <c r="E79" s="2">
        <f>VLOOKUP(B79,'Listado de precios'!$A$5:$C$184,3,0)</f>
        <v>8560</v>
      </c>
      <c r="F79" s="2">
        <f t="shared" si="12"/>
        <v>25680</v>
      </c>
    </row>
    <row r="80" spans="1:6" ht="25.5" customHeight="1" x14ac:dyDescent="0.2">
      <c r="A80" s="2">
        <f t="shared" si="11"/>
        <v>6.0299999999999994</v>
      </c>
      <c r="B80" s="2" t="s">
        <v>158</v>
      </c>
      <c r="C80" s="2" t="s">
        <v>2</v>
      </c>
      <c r="D80" s="2">
        <v>3</v>
      </c>
      <c r="E80" s="2">
        <f>VLOOKUP(B80,'Listado de precios'!$A$5:$C$184,3,0)</f>
        <v>760000</v>
      </c>
      <c r="F80" s="2">
        <f t="shared" si="12"/>
        <v>2280000</v>
      </c>
    </row>
    <row r="81" spans="1:6" x14ac:dyDescent="0.2">
      <c r="A81" s="2">
        <f t="shared" si="11"/>
        <v>6.0399999999999991</v>
      </c>
      <c r="B81" s="2" t="s">
        <v>78</v>
      </c>
      <c r="C81" s="2" t="s">
        <v>1</v>
      </c>
      <c r="D81" s="2">
        <v>432</v>
      </c>
      <c r="E81" s="2">
        <f>VLOOKUP(B81,'Listado de precios'!$A$5:$C$184,3,0)</f>
        <v>14675</v>
      </c>
      <c r="F81" s="2">
        <f t="shared" si="12"/>
        <v>6339600</v>
      </c>
    </row>
    <row r="82" spans="1:6" x14ac:dyDescent="0.2">
      <c r="A82" s="2">
        <f t="shared" si="11"/>
        <v>6.0499999999999989</v>
      </c>
      <c r="B82" s="2" t="s">
        <v>51</v>
      </c>
      <c r="C82" s="2" t="s">
        <v>2</v>
      </c>
      <c r="D82" s="2">
        <f>D81</f>
        <v>432</v>
      </c>
      <c r="E82" s="2">
        <f>VLOOKUP(B82,'Listado de precios'!$A$5:$C$184,3,0)</f>
        <v>910</v>
      </c>
      <c r="F82" s="2">
        <f t="shared" si="12"/>
        <v>393120</v>
      </c>
    </row>
    <row r="83" spans="1:6" x14ac:dyDescent="0.2">
      <c r="A83" s="2">
        <f t="shared" si="11"/>
        <v>6.0599999999999987</v>
      </c>
      <c r="B83" s="2" t="s">
        <v>128</v>
      </c>
      <c r="C83" s="2" t="s">
        <v>1</v>
      </c>
      <c r="D83" s="2">
        <f>D81</f>
        <v>432</v>
      </c>
      <c r="E83" s="2">
        <f>VLOOKUP(B83,'Listado de precios'!$A$5:$C$184,3,0)</f>
        <v>6500</v>
      </c>
      <c r="F83" s="2">
        <f t="shared" si="12"/>
        <v>2808000</v>
      </c>
    </row>
    <row r="84" spans="1:6" x14ac:dyDescent="0.2">
      <c r="A84" s="2">
        <f t="shared" si="11"/>
        <v>6.0699999999999985</v>
      </c>
      <c r="B84" s="2" t="s">
        <v>0</v>
      </c>
      <c r="C84" s="2" t="s">
        <v>1</v>
      </c>
      <c r="D84" s="2">
        <v>54</v>
      </c>
      <c r="E84" s="2">
        <f>VLOOKUP(B84,'Listado de precios'!$A$5:$C$184,3,0)</f>
        <v>600</v>
      </c>
      <c r="F84" s="2">
        <f t="shared" si="12"/>
        <v>32400</v>
      </c>
    </row>
    <row r="85" spans="1:6" x14ac:dyDescent="0.2">
      <c r="A85" s="2">
        <f t="shared" si="11"/>
        <v>6.0799999999999983</v>
      </c>
      <c r="B85" s="2" t="s">
        <v>27</v>
      </c>
      <c r="C85" s="2" t="s">
        <v>1</v>
      </c>
      <c r="D85" s="2">
        <v>172.8</v>
      </c>
      <c r="E85" s="2">
        <f>VLOOKUP(B85,'Listado de precios'!$A$5:$C$184,3,0)</f>
        <v>1076.0159999999998</v>
      </c>
      <c r="F85" s="2">
        <f>D85*E85</f>
        <v>185935.56479999999</v>
      </c>
    </row>
    <row r="86" spans="1:6" x14ac:dyDescent="0.2">
      <c r="A86" s="2">
        <f t="shared" si="11"/>
        <v>6.0899999999999981</v>
      </c>
      <c r="B86" s="2" t="s">
        <v>46</v>
      </c>
      <c r="C86" s="2" t="s">
        <v>2</v>
      </c>
      <c r="D86" s="2">
        <v>3</v>
      </c>
      <c r="E86" s="2">
        <f>VLOOKUP(B86,'Listado de precios'!$A$5:$C$184,3,0)</f>
        <v>22464.5949</v>
      </c>
      <c r="F86" s="2">
        <f>D86*E86</f>
        <v>67393.784700000004</v>
      </c>
    </row>
    <row r="87" spans="1:6" x14ac:dyDescent="0.2">
      <c r="A87" s="2">
        <f t="shared" si="11"/>
        <v>6.0999999999999979</v>
      </c>
      <c r="B87" s="2" t="s">
        <v>45</v>
      </c>
      <c r="C87" s="2" t="s">
        <v>2</v>
      </c>
      <c r="D87" s="2">
        <v>12</v>
      </c>
      <c r="E87" s="2">
        <f>VLOOKUP(B87,'Listado de precios'!$A$5:$C$184,3,0)</f>
        <v>8885.5175999999992</v>
      </c>
      <c r="F87" s="2">
        <f>D87*E87</f>
        <v>106626.21119999999</v>
      </c>
    </row>
    <row r="88" spans="1:6" x14ac:dyDescent="0.2">
      <c r="A88" s="2">
        <f t="shared" si="11"/>
        <v>6.1099999999999977</v>
      </c>
      <c r="B88" s="2" t="s">
        <v>44</v>
      </c>
      <c r="C88" s="2" t="s">
        <v>2</v>
      </c>
      <c r="D88" s="2">
        <v>2</v>
      </c>
      <c r="E88" s="2">
        <f>VLOOKUP(B88,'Listado de precios'!$A$5:$C$184,3,0)</f>
        <v>8455.5731999999989</v>
      </c>
      <c r="F88" s="2">
        <f>D88*E88</f>
        <v>16911.146399999998</v>
      </c>
    </row>
    <row r="89" spans="1:6" x14ac:dyDescent="0.2">
      <c r="A89" s="2">
        <f t="shared" si="11"/>
        <v>6.1199999999999974</v>
      </c>
      <c r="B89" s="2" t="s">
        <v>43</v>
      </c>
      <c r="C89" s="2" t="s">
        <v>2</v>
      </c>
      <c r="D89" s="2">
        <v>5</v>
      </c>
      <c r="E89" s="2">
        <f>VLOOKUP(B89,'Listado de precios'!$A$5:$C$184,3,0)</f>
        <v>7201.5686999999989</v>
      </c>
      <c r="F89" s="2">
        <f>D89*E89</f>
        <v>36007.843499999995</v>
      </c>
    </row>
    <row r="90" spans="1:6" x14ac:dyDescent="0.2">
      <c r="A90" s="2">
        <f t="shared" si="11"/>
        <v>6.1299999999999972</v>
      </c>
      <c r="B90" s="2" t="s">
        <v>26</v>
      </c>
      <c r="C90" s="2" t="s">
        <v>1</v>
      </c>
      <c r="D90" s="2">
        <v>111</v>
      </c>
      <c r="E90" s="2">
        <f>VLOOKUP(B90,'Listado de precios'!$A$5:$C$184,3,0)</f>
        <v>45990.6</v>
      </c>
      <c r="F90" s="2">
        <f t="shared" si="12"/>
        <v>5104956.5999999996</v>
      </c>
    </row>
    <row r="91" spans="1:6" x14ac:dyDescent="0.2">
      <c r="A91" s="2">
        <f t="shared" si="11"/>
        <v>6.139999999999997</v>
      </c>
      <c r="B91" s="2" t="s">
        <v>154</v>
      </c>
      <c r="C91" s="2" t="s">
        <v>2</v>
      </c>
      <c r="D91" s="2">
        <v>1</v>
      </c>
      <c r="E91" s="2">
        <f>VLOOKUP(B91,'Listado de precios'!$A$5:$C$184,3,0)</f>
        <v>110000</v>
      </c>
      <c r="F91" s="2">
        <v>70000</v>
      </c>
    </row>
    <row r="92" spans="1:6" x14ac:dyDescent="0.2">
      <c r="A92" s="2">
        <f t="shared" si="11"/>
        <v>6.1499999999999968</v>
      </c>
      <c r="B92" s="2" t="s">
        <v>173</v>
      </c>
      <c r="C92" s="2" t="s">
        <v>60</v>
      </c>
      <c r="D92" s="2">
        <v>2</v>
      </c>
      <c r="E92" s="2">
        <f>VLOOKUP(B92,'Listado de precios'!$A$5:$C$184,3,0)</f>
        <v>960000</v>
      </c>
      <c r="F92" s="2">
        <f>D92*E92</f>
        <v>1920000</v>
      </c>
    </row>
    <row r="93" spans="1:6" x14ac:dyDescent="0.2">
      <c r="E93" s="2" t="s">
        <v>87</v>
      </c>
      <c r="F93" s="2">
        <f>SUM(F78:F92)</f>
        <v>19830298.150600001</v>
      </c>
    </row>
    <row r="95" spans="1:6" x14ac:dyDescent="0.2">
      <c r="A95" s="2" t="s">
        <v>10</v>
      </c>
      <c r="B95" s="2" t="s">
        <v>118</v>
      </c>
    </row>
    <row r="96" spans="1:6" x14ac:dyDescent="0.2">
      <c r="A96" s="2">
        <v>7</v>
      </c>
      <c r="B96" s="2" t="s">
        <v>15</v>
      </c>
    </row>
    <row r="97" spans="1:6" x14ac:dyDescent="0.2">
      <c r="A97" s="2">
        <f t="shared" ref="A97:A103" si="13">A96+0.01</f>
        <v>7.01</v>
      </c>
      <c r="B97" s="2" t="s">
        <v>153</v>
      </c>
      <c r="C97" s="2" t="s">
        <v>2</v>
      </c>
      <c r="D97" s="2">
        <v>1</v>
      </c>
      <c r="E97" s="2">
        <f>VLOOKUP(B97,'Listado de precios'!$A$5:$C$184,3,0)</f>
        <v>54900</v>
      </c>
      <c r="F97" s="2">
        <f>E97*D97</f>
        <v>54900</v>
      </c>
    </row>
    <row r="98" spans="1:6" x14ac:dyDescent="0.2">
      <c r="A98" s="2">
        <f t="shared" si="13"/>
        <v>7.02</v>
      </c>
      <c r="B98" s="2" t="s">
        <v>68</v>
      </c>
      <c r="C98" s="2" t="s">
        <v>2</v>
      </c>
      <c r="D98" s="2">
        <v>15</v>
      </c>
      <c r="E98" s="2">
        <f>VLOOKUP(B98,'Listado de precios'!$A$5:$C$184,3,0)</f>
        <v>18000</v>
      </c>
      <c r="F98" s="2">
        <f t="shared" ref="F98:F103" si="14">E98*D98</f>
        <v>270000</v>
      </c>
    </row>
    <row r="99" spans="1:6" x14ac:dyDescent="0.2">
      <c r="A99" s="2">
        <f t="shared" si="13"/>
        <v>7.0299999999999994</v>
      </c>
      <c r="B99" s="2" t="s">
        <v>123</v>
      </c>
      <c r="C99" s="2" t="s">
        <v>2</v>
      </c>
      <c r="D99" s="2">
        <v>1</v>
      </c>
      <c r="E99" s="2">
        <f>VLOOKUP(B99,'Listado de precios'!$A$5:$C$184,3,0)</f>
        <v>90000</v>
      </c>
      <c r="F99" s="2">
        <f t="shared" si="14"/>
        <v>90000</v>
      </c>
    </row>
    <row r="100" spans="1:6" x14ac:dyDescent="0.2">
      <c r="A100" s="2">
        <f t="shared" si="13"/>
        <v>7.0399999999999991</v>
      </c>
      <c r="B100" s="2" t="s">
        <v>18</v>
      </c>
      <c r="C100" s="2" t="s">
        <v>2</v>
      </c>
      <c r="D100" s="2">
        <v>1</v>
      </c>
      <c r="E100" s="2">
        <f>VLOOKUP(B100,'Listado de precios'!$A$5:$C$184,3,0)</f>
        <v>1056946.6500000001</v>
      </c>
      <c r="F100" s="2">
        <f t="shared" si="14"/>
        <v>1056946.6500000001</v>
      </c>
    </row>
    <row r="101" spans="1:6" x14ac:dyDescent="0.2">
      <c r="A101" s="2">
        <f t="shared" si="13"/>
        <v>7.0499999999999989</v>
      </c>
      <c r="B101" s="2" t="s">
        <v>73</v>
      </c>
      <c r="C101" s="2" t="s">
        <v>2</v>
      </c>
      <c r="D101" s="2">
        <v>12</v>
      </c>
      <c r="E101" s="2">
        <f>VLOOKUP(B101,'Listado de precios'!$A$5:$C$184,3,0)</f>
        <v>11996</v>
      </c>
      <c r="F101" s="2">
        <f t="shared" si="14"/>
        <v>143952</v>
      </c>
    </row>
    <row r="102" spans="1:6" ht="25.5" customHeight="1" x14ac:dyDescent="0.2">
      <c r="A102" s="2">
        <f t="shared" si="13"/>
        <v>7.0599999999999987</v>
      </c>
      <c r="B102" s="2" t="s">
        <v>20</v>
      </c>
      <c r="C102" s="2" t="s">
        <v>1</v>
      </c>
      <c r="D102" s="2">
        <v>8</v>
      </c>
      <c r="E102" s="2">
        <f>VLOOKUP(B102,'Listado de precios'!$A$5:$C$184,3,0)</f>
        <v>69389</v>
      </c>
      <c r="F102" s="2">
        <f t="shared" si="14"/>
        <v>555112</v>
      </c>
    </row>
    <row r="103" spans="1:6" x14ac:dyDescent="0.2">
      <c r="A103" s="2">
        <f t="shared" si="13"/>
        <v>7.0699999999999985</v>
      </c>
      <c r="B103" s="2" t="s">
        <v>126</v>
      </c>
      <c r="C103" s="2" t="s">
        <v>2</v>
      </c>
      <c r="D103" s="2">
        <v>1</v>
      </c>
      <c r="E103" s="2">
        <f>VLOOKUP(B103,'Listado de precios'!$A$5:$C$184,3,0)</f>
        <v>642000</v>
      </c>
      <c r="F103" s="2">
        <f t="shared" si="14"/>
        <v>642000</v>
      </c>
    </row>
    <row r="104" spans="1:6" x14ac:dyDescent="0.2">
      <c r="E104" s="2" t="s">
        <v>87</v>
      </c>
      <c r="F104" s="2">
        <f>SUM(F97:F103)</f>
        <v>2812910.6500000004</v>
      </c>
    </row>
    <row r="106" spans="1:6" x14ac:dyDescent="0.2">
      <c r="A106" s="2" t="s">
        <v>10</v>
      </c>
      <c r="B106" s="2" t="s">
        <v>119</v>
      </c>
    </row>
    <row r="107" spans="1:6" x14ac:dyDescent="0.2">
      <c r="A107" s="2">
        <v>8</v>
      </c>
      <c r="B107" s="2" t="s">
        <v>15</v>
      </c>
    </row>
    <row r="108" spans="1:6" x14ac:dyDescent="0.2">
      <c r="A108" s="2">
        <f t="shared" ref="A108:A129" si="15">A107+0.01</f>
        <v>8.01</v>
      </c>
      <c r="B108" s="2" t="s">
        <v>76</v>
      </c>
      <c r="C108" s="2" t="s">
        <v>2</v>
      </c>
      <c r="D108" s="2">
        <v>1</v>
      </c>
      <c r="E108" s="2">
        <f>VLOOKUP(B108,'Listado de precios'!$A$5:$C$184,3,0)</f>
        <v>522095.81640000001</v>
      </c>
      <c r="F108" s="2">
        <f t="shared" ref="F108:F129" si="16">E108*D108</f>
        <v>522095.81640000001</v>
      </c>
    </row>
    <row r="109" spans="1:6" x14ac:dyDescent="0.2">
      <c r="A109" s="2">
        <f t="shared" si="15"/>
        <v>8.02</v>
      </c>
      <c r="B109" s="2" t="s">
        <v>17</v>
      </c>
      <c r="C109" s="2" t="s">
        <v>2</v>
      </c>
      <c r="D109" s="2">
        <v>1</v>
      </c>
      <c r="E109" s="2">
        <f>VLOOKUP(B109,'Listado de precios'!$A$5:$C$184,3,0)</f>
        <v>180000</v>
      </c>
      <c r="F109" s="2">
        <f t="shared" si="16"/>
        <v>180000</v>
      </c>
    </row>
    <row r="110" spans="1:6" x14ac:dyDescent="0.2">
      <c r="A110" s="2">
        <f t="shared" si="15"/>
        <v>8.0299999999999994</v>
      </c>
      <c r="B110" s="2" t="s">
        <v>14</v>
      </c>
      <c r="C110" s="2" t="s">
        <v>2</v>
      </c>
      <c r="D110" s="2">
        <v>1</v>
      </c>
      <c r="E110" s="2">
        <f>VLOOKUP(B110,'Listado de precios'!$A$5:$C$184,3,0)</f>
        <v>65244.062700000002</v>
      </c>
      <c r="F110" s="2">
        <f t="shared" si="16"/>
        <v>65244.062700000002</v>
      </c>
    </row>
    <row r="111" spans="1:6" x14ac:dyDescent="0.2">
      <c r="A111" s="2">
        <f t="shared" si="15"/>
        <v>8.0399999999999991</v>
      </c>
      <c r="B111" s="2" t="s">
        <v>165</v>
      </c>
      <c r="C111" s="2" t="s">
        <v>2</v>
      </c>
      <c r="D111" s="2">
        <v>1</v>
      </c>
      <c r="E111" s="2">
        <f>VLOOKUP(B111,'Listado de precios'!$A$5:$C$184,3,0)</f>
        <v>153900</v>
      </c>
      <c r="F111" s="2">
        <f t="shared" si="16"/>
        <v>153900</v>
      </c>
    </row>
    <row r="112" spans="1:6" x14ac:dyDescent="0.2">
      <c r="A112" s="2">
        <f t="shared" si="15"/>
        <v>8.0499999999999989</v>
      </c>
      <c r="B112" s="2" t="s">
        <v>16</v>
      </c>
      <c r="C112" s="2" t="s">
        <v>2</v>
      </c>
      <c r="D112" s="2">
        <v>1</v>
      </c>
      <c r="E112" s="2">
        <f>VLOOKUP(B112,'Listado de precios'!$A$5:$C$184,3,0)</f>
        <v>235900</v>
      </c>
      <c r="F112" s="2">
        <f t="shared" si="16"/>
        <v>235900</v>
      </c>
    </row>
    <row r="113" spans="1:6" x14ac:dyDescent="0.2">
      <c r="A113" s="2">
        <f t="shared" si="15"/>
        <v>8.0599999999999987</v>
      </c>
      <c r="B113" s="2" t="s">
        <v>65</v>
      </c>
      <c r="C113" s="2" t="s">
        <v>2</v>
      </c>
      <c r="D113" s="2">
        <v>4</v>
      </c>
      <c r="E113" s="2">
        <f>VLOOKUP(B113,'Listado de precios'!$A$5:$C$184,3,0)</f>
        <v>383500</v>
      </c>
      <c r="F113" s="2">
        <f t="shared" si="16"/>
        <v>1534000</v>
      </c>
    </row>
    <row r="114" spans="1:6" x14ac:dyDescent="0.2">
      <c r="A114" s="2">
        <f t="shared" si="15"/>
        <v>8.0699999999999985</v>
      </c>
      <c r="B114" s="2" t="s">
        <v>72</v>
      </c>
      <c r="C114" s="2" t="s">
        <v>2</v>
      </c>
      <c r="D114" s="2">
        <v>1</v>
      </c>
      <c r="E114" s="2">
        <f>VLOOKUP(B114,'Listado de precios'!$A$5:$C$184,3,0)</f>
        <v>229984.4253</v>
      </c>
      <c r="F114" s="2">
        <f t="shared" si="16"/>
        <v>229984.4253</v>
      </c>
    </row>
    <row r="115" spans="1:6" x14ac:dyDescent="0.2">
      <c r="A115" s="2">
        <f t="shared" si="15"/>
        <v>8.0799999999999983</v>
      </c>
      <c r="B115" s="2" t="s">
        <v>67</v>
      </c>
      <c r="C115" s="2" t="s">
        <v>2</v>
      </c>
      <c r="D115" s="2">
        <v>12</v>
      </c>
      <c r="E115" s="2">
        <f>VLOOKUP(B115,'Listado de precios'!$A$5:$C$184,3,0)</f>
        <v>6055.0502999999999</v>
      </c>
      <c r="F115" s="2">
        <f t="shared" si="16"/>
        <v>72660.603600000002</v>
      </c>
    </row>
    <row r="116" spans="1:6" x14ac:dyDescent="0.2">
      <c r="A116" s="2">
        <f t="shared" si="15"/>
        <v>8.0899999999999981</v>
      </c>
      <c r="B116" s="2" t="s">
        <v>36</v>
      </c>
      <c r="C116" s="2" t="s">
        <v>2</v>
      </c>
      <c r="D116" s="2">
        <v>1</v>
      </c>
      <c r="E116" s="2">
        <f>VLOOKUP(B116,'Listado de precios'!$A$5:$C$184,3,0)</f>
        <v>2400.5229000000004</v>
      </c>
      <c r="F116" s="2">
        <f t="shared" si="16"/>
        <v>2400.5229000000004</v>
      </c>
    </row>
    <row r="117" spans="1:6" x14ac:dyDescent="0.2">
      <c r="A117" s="2">
        <f t="shared" si="15"/>
        <v>8.0999999999999979</v>
      </c>
      <c r="B117" s="2" t="s">
        <v>47</v>
      </c>
      <c r="C117" s="2" t="s">
        <v>2</v>
      </c>
      <c r="D117" s="2">
        <v>1</v>
      </c>
      <c r="E117" s="2">
        <f>VLOOKUP(B117,'Listado de precios'!$A$5:$C$184,3,0)</f>
        <v>635242.85100000002</v>
      </c>
      <c r="F117" s="2">
        <f t="shared" si="16"/>
        <v>635242.85100000002</v>
      </c>
    </row>
    <row r="118" spans="1:6" x14ac:dyDescent="0.2">
      <c r="A118" s="2">
        <f t="shared" si="15"/>
        <v>8.1099999999999977</v>
      </c>
      <c r="B118" s="2" t="s">
        <v>7</v>
      </c>
      <c r="C118" s="2" t="s">
        <v>2</v>
      </c>
      <c r="D118" s="2">
        <v>6</v>
      </c>
      <c r="E118" s="2">
        <f>VLOOKUP(B118,'Listado de precios'!$A$5:$C$184,3,0)</f>
        <v>245820.7107</v>
      </c>
      <c r="F118" s="2">
        <f t="shared" si="16"/>
        <v>1474924.2642000001</v>
      </c>
    </row>
    <row r="119" spans="1:6" x14ac:dyDescent="0.2">
      <c r="A119" s="2">
        <f t="shared" si="15"/>
        <v>8.1199999999999974</v>
      </c>
      <c r="B119" s="2" t="s">
        <v>39</v>
      </c>
      <c r="C119" s="2" t="s">
        <v>2</v>
      </c>
      <c r="D119" s="2">
        <v>1</v>
      </c>
      <c r="E119" s="2">
        <f>VLOOKUP(B119,'Listado de precios'!$A$5:$C$184,3,0)</f>
        <v>2400.5229000000004</v>
      </c>
      <c r="F119" s="2">
        <f t="shared" si="16"/>
        <v>2400.5229000000004</v>
      </c>
    </row>
    <row r="120" spans="1:6" x14ac:dyDescent="0.2">
      <c r="A120" s="2">
        <f t="shared" si="15"/>
        <v>8.1299999999999972</v>
      </c>
      <c r="B120" s="2" t="s">
        <v>13</v>
      </c>
      <c r="C120" s="2" t="s">
        <v>2</v>
      </c>
      <c r="D120" s="2">
        <v>1</v>
      </c>
      <c r="E120" s="2">
        <f>VLOOKUP(B120,'Listado de precios'!$A$5:$C$184,3,0)</f>
        <v>198455.16930000004</v>
      </c>
      <c r="F120" s="2">
        <f t="shared" si="16"/>
        <v>198455.16930000004</v>
      </c>
    </row>
    <row r="121" spans="1:6" x14ac:dyDescent="0.2">
      <c r="A121" s="2">
        <f t="shared" si="15"/>
        <v>8.139999999999997</v>
      </c>
      <c r="B121" s="2" t="s">
        <v>153</v>
      </c>
      <c r="C121" s="2" t="s">
        <v>2</v>
      </c>
      <c r="D121" s="2">
        <v>1</v>
      </c>
      <c r="E121" s="2">
        <f>VLOOKUP(B121,'Listado de precios'!$A$5:$C$184,3,0)</f>
        <v>54900</v>
      </c>
      <c r="F121" s="2">
        <f t="shared" si="16"/>
        <v>54900</v>
      </c>
    </row>
    <row r="122" spans="1:6" x14ac:dyDescent="0.2">
      <c r="A122" s="2">
        <f t="shared" si="15"/>
        <v>8.1499999999999968</v>
      </c>
      <c r="B122" s="2" t="s">
        <v>19</v>
      </c>
      <c r="C122" s="2" t="s">
        <v>2</v>
      </c>
      <c r="D122" s="2">
        <v>1</v>
      </c>
      <c r="E122" s="2">
        <f>VLOOKUP(B122,'Listado de precios'!$A$5:$C$184,3,0)</f>
        <v>257966.63999999998</v>
      </c>
      <c r="F122" s="2">
        <f t="shared" si="16"/>
        <v>257966.63999999998</v>
      </c>
    </row>
    <row r="123" spans="1:6" x14ac:dyDescent="0.2">
      <c r="A123" s="2">
        <f t="shared" si="15"/>
        <v>8.1599999999999966</v>
      </c>
      <c r="B123" s="2" t="s">
        <v>66</v>
      </c>
      <c r="C123" s="2" t="s">
        <v>2</v>
      </c>
      <c r="D123" s="2">
        <v>4</v>
      </c>
      <c r="E123" s="2">
        <f>VLOOKUP(B123,'Listado de precios'!$A$5:$C$184,3,0)</f>
        <v>193474.98</v>
      </c>
      <c r="F123" s="2">
        <f t="shared" si="16"/>
        <v>773899.92</v>
      </c>
    </row>
    <row r="124" spans="1:6" x14ac:dyDescent="0.2">
      <c r="A124" s="2">
        <f t="shared" si="15"/>
        <v>8.1699999999999964</v>
      </c>
      <c r="B124" s="2" t="s">
        <v>23</v>
      </c>
      <c r="C124" s="2" t="s">
        <v>1</v>
      </c>
      <c r="D124" s="2">
        <v>10</v>
      </c>
      <c r="E124" s="2">
        <f>VLOOKUP(B124,'Listado de precios'!$A$5:$C$184,3,0)</f>
        <v>4126</v>
      </c>
      <c r="F124" s="2">
        <f t="shared" si="16"/>
        <v>41260</v>
      </c>
    </row>
    <row r="125" spans="1:6" x14ac:dyDescent="0.2">
      <c r="A125" s="2">
        <f t="shared" si="15"/>
        <v>8.1799999999999962</v>
      </c>
      <c r="B125" s="2" t="s">
        <v>81</v>
      </c>
      <c r="C125" s="2" t="s">
        <v>1</v>
      </c>
      <c r="D125" s="2">
        <v>2</v>
      </c>
      <c r="E125" s="2">
        <f>VLOOKUP(B125,'Listado de precios'!$A$5:$C$184,3,0)</f>
        <v>20711</v>
      </c>
      <c r="F125" s="2">
        <f t="shared" si="16"/>
        <v>41422</v>
      </c>
    </row>
    <row r="126" spans="1:6" x14ac:dyDescent="0.2">
      <c r="A126" s="2">
        <f t="shared" si="15"/>
        <v>8.1899999999999959</v>
      </c>
      <c r="B126" s="2" t="s">
        <v>73</v>
      </c>
      <c r="C126" s="2" t="s">
        <v>2</v>
      </c>
      <c r="D126" s="2">
        <v>12</v>
      </c>
      <c r="E126" s="2">
        <f>VLOOKUP(B126,'Listado de precios'!$A$5:$C$184,3,0)</f>
        <v>11996</v>
      </c>
      <c r="F126" s="2">
        <f t="shared" si="16"/>
        <v>143952</v>
      </c>
    </row>
    <row r="127" spans="1:6" ht="25.5" customHeight="1" x14ac:dyDescent="0.2">
      <c r="A127" s="2">
        <f t="shared" si="15"/>
        <v>8.1999999999999957</v>
      </c>
      <c r="B127" s="2" t="s">
        <v>20</v>
      </c>
      <c r="C127" s="2" t="s">
        <v>1</v>
      </c>
      <c r="D127" s="2">
        <v>8</v>
      </c>
      <c r="E127" s="2">
        <f>VLOOKUP(B127,'Listado de precios'!$A$5:$C$184,3,0)</f>
        <v>69389</v>
      </c>
      <c r="F127" s="2">
        <f t="shared" si="16"/>
        <v>555112</v>
      </c>
    </row>
    <row r="128" spans="1:6" x14ac:dyDescent="0.2">
      <c r="A128" s="2">
        <f t="shared" si="15"/>
        <v>8.2099999999999955</v>
      </c>
      <c r="B128" s="2" t="s">
        <v>124</v>
      </c>
      <c r="C128" s="2" t="s">
        <v>2</v>
      </c>
      <c r="D128" s="2">
        <v>1</v>
      </c>
      <c r="E128" s="2">
        <f>VLOOKUP(B128,'Listado de precios'!$A$5:$C$184,3,0)</f>
        <v>160500</v>
      </c>
      <c r="F128" s="2">
        <f t="shared" si="16"/>
        <v>160500</v>
      </c>
    </row>
    <row r="129" spans="1:6" x14ac:dyDescent="0.2">
      <c r="A129" s="2">
        <f t="shared" si="15"/>
        <v>8.2199999999999953</v>
      </c>
      <c r="B129" s="2" t="s">
        <v>125</v>
      </c>
      <c r="C129" s="2" t="s">
        <v>2</v>
      </c>
      <c r="D129" s="2">
        <v>1</v>
      </c>
      <c r="E129" s="2">
        <f>VLOOKUP(B129,'Listado de precios'!$A$5:$C$184,3,0)</f>
        <v>1070000</v>
      </c>
      <c r="F129" s="2">
        <f t="shared" si="16"/>
        <v>1070000</v>
      </c>
    </row>
    <row r="130" spans="1:6" x14ac:dyDescent="0.2">
      <c r="E130" s="2" t="s">
        <v>87</v>
      </c>
      <c r="F130" s="2">
        <f>SUM(F108:F129)</f>
        <v>8406220.7982999999</v>
      </c>
    </row>
    <row r="132" spans="1:6" x14ac:dyDescent="0.2">
      <c r="A132" s="2" t="s">
        <v>10</v>
      </c>
      <c r="B132" s="2" t="s">
        <v>120</v>
      </c>
    </row>
    <row r="133" spans="1:6" x14ac:dyDescent="0.2">
      <c r="A133" s="2">
        <v>9</v>
      </c>
      <c r="B133" s="2" t="s">
        <v>15</v>
      </c>
    </row>
    <row r="134" spans="1:6" x14ac:dyDescent="0.2">
      <c r="A134" s="2">
        <f t="shared" ref="A134:A144" si="17">A133+0.01</f>
        <v>9.01</v>
      </c>
      <c r="B134" s="2" t="s">
        <v>84</v>
      </c>
      <c r="C134" s="2" t="s">
        <v>1</v>
      </c>
      <c r="D134" s="2">
        <f>14.4*4</f>
        <v>57.6</v>
      </c>
      <c r="E134" s="2">
        <f>VLOOKUP(B134,'Listado de precios'!$A$5:$C$184,3,0)</f>
        <v>16830</v>
      </c>
      <c r="F134" s="2">
        <f>D134*E134</f>
        <v>969408</v>
      </c>
    </row>
    <row r="135" spans="1:6" x14ac:dyDescent="0.2">
      <c r="A135" s="2">
        <f t="shared" si="17"/>
        <v>9.02</v>
      </c>
      <c r="B135" s="2" t="s">
        <v>80</v>
      </c>
      <c r="C135" s="2" t="s">
        <v>1</v>
      </c>
      <c r="D135" s="2">
        <f>109.5*4</f>
        <v>438</v>
      </c>
      <c r="E135" s="2">
        <f>VLOOKUP(B135,'Listado de precios'!$A$5:$C$184,3,0)</f>
        <v>30146</v>
      </c>
      <c r="F135" s="2">
        <f t="shared" ref="F135:F144" si="18">D135*E135</f>
        <v>13203948</v>
      </c>
    </row>
    <row r="136" spans="1:6" x14ac:dyDescent="0.2">
      <c r="A136" s="2">
        <f t="shared" si="17"/>
        <v>9.0299999999999994</v>
      </c>
      <c r="B136" s="2" t="s">
        <v>133</v>
      </c>
      <c r="C136" s="2" t="s">
        <v>2</v>
      </c>
      <c r="D136" s="2">
        <f>D134</f>
        <v>57.6</v>
      </c>
      <c r="E136" s="2">
        <f>VLOOKUP(B136,'Listado de precios'!$A$5:$C$184,3,0)</f>
        <v>6500</v>
      </c>
      <c r="F136" s="2">
        <f t="shared" si="18"/>
        <v>374400</v>
      </c>
    </row>
    <row r="137" spans="1:6" x14ac:dyDescent="0.2">
      <c r="A137" s="2">
        <f t="shared" si="17"/>
        <v>9.0399999999999991</v>
      </c>
      <c r="B137" s="2" t="s">
        <v>159</v>
      </c>
      <c r="C137" s="2" t="s">
        <v>1</v>
      </c>
      <c r="D137" s="2">
        <f>D135</f>
        <v>438</v>
      </c>
      <c r="E137" s="2">
        <f>VLOOKUP(B137,'Listado de precios'!$A$5:$C$184,3,0)</f>
        <v>6500</v>
      </c>
      <c r="F137" s="2">
        <f t="shared" si="18"/>
        <v>2847000</v>
      </c>
    </row>
    <row r="138" spans="1:6" x14ac:dyDescent="0.2">
      <c r="A138" s="2">
        <f t="shared" si="17"/>
        <v>9.0499999999999989</v>
      </c>
      <c r="B138" s="2" t="s">
        <v>174</v>
      </c>
      <c r="C138" s="2" t="s">
        <v>2</v>
      </c>
      <c r="D138" s="2">
        <f>D135</f>
        <v>438</v>
      </c>
      <c r="E138" s="2">
        <f>VLOOKUP(B138,'Listado de precios'!$A$5:$C$184,3,0)</f>
        <v>2757</v>
      </c>
      <c r="F138" s="2">
        <f t="shared" si="18"/>
        <v>1207566</v>
      </c>
    </row>
    <row r="139" spans="1:6" x14ac:dyDescent="0.2">
      <c r="A139" s="2">
        <f t="shared" si="17"/>
        <v>9.0599999999999987</v>
      </c>
      <c r="B139" s="2" t="s">
        <v>31</v>
      </c>
      <c r="C139" s="2" t="s">
        <v>2</v>
      </c>
      <c r="D139" s="2">
        <v>8</v>
      </c>
      <c r="E139" s="2">
        <f>VLOOKUP(B139,'Listado de precios'!$A$5:$C$184,3,0)</f>
        <v>172388.77000000002</v>
      </c>
      <c r="F139" s="2">
        <f t="shared" si="18"/>
        <v>1379110.1600000001</v>
      </c>
    </row>
    <row r="140" spans="1:6" x14ac:dyDescent="0.2">
      <c r="A140" s="2">
        <f t="shared" si="17"/>
        <v>9.0699999999999985</v>
      </c>
      <c r="B140" s="2" t="s">
        <v>55</v>
      </c>
      <c r="C140" s="2" t="s">
        <v>2</v>
      </c>
      <c r="D140" s="2">
        <v>8</v>
      </c>
      <c r="E140" s="2">
        <f>VLOOKUP(B140,'Listado de precios'!$A$5:$C$184,3,0)</f>
        <v>12840</v>
      </c>
      <c r="F140" s="2">
        <f t="shared" si="18"/>
        <v>102720</v>
      </c>
    </row>
    <row r="141" spans="1:6" x14ac:dyDescent="0.2">
      <c r="A141" s="2">
        <f t="shared" si="17"/>
        <v>9.0799999999999983</v>
      </c>
      <c r="B141" s="2" t="s">
        <v>35</v>
      </c>
      <c r="C141" s="2" t="s">
        <v>2</v>
      </c>
      <c r="D141" s="2">
        <f>1*4</f>
        <v>4</v>
      </c>
      <c r="E141" s="2">
        <f>VLOOKUP(B141,'Listado de precios'!$A$5:$C$184,3,0)</f>
        <v>378210</v>
      </c>
      <c r="F141" s="2">
        <f t="shared" si="18"/>
        <v>1512840</v>
      </c>
    </row>
    <row r="142" spans="1:6" x14ac:dyDescent="0.2">
      <c r="A142" s="2">
        <f t="shared" si="17"/>
        <v>9.0899999999999981</v>
      </c>
      <c r="B142" s="2" t="s">
        <v>58</v>
      </c>
      <c r="C142" s="2" t="s">
        <v>2</v>
      </c>
      <c r="D142" s="2">
        <f>D141</f>
        <v>4</v>
      </c>
      <c r="E142" s="2">
        <f>VLOOKUP(B142,'Listado de precios'!$A$5:$C$184,3,0)</f>
        <v>40881</v>
      </c>
      <c r="F142" s="2">
        <f t="shared" si="18"/>
        <v>163524</v>
      </c>
    </row>
    <row r="143" spans="1:6" x14ac:dyDescent="0.2">
      <c r="A143" s="2">
        <f t="shared" si="17"/>
        <v>9.0999999999999979</v>
      </c>
      <c r="B143" s="2" t="s">
        <v>37</v>
      </c>
      <c r="C143" s="2" t="s">
        <v>38</v>
      </c>
      <c r="D143" s="2">
        <v>3.3899999999999998E-3</v>
      </c>
      <c r="E143" s="2">
        <f>VLOOKUP(B143,'Listado de precios'!$A$5:$C$184,3,0)</f>
        <v>56900</v>
      </c>
      <c r="F143" s="2">
        <f t="shared" si="18"/>
        <v>192.89099999999999</v>
      </c>
    </row>
    <row r="144" spans="1:6" x14ac:dyDescent="0.2">
      <c r="A144" s="2">
        <f t="shared" si="17"/>
        <v>9.1099999999999977</v>
      </c>
      <c r="B144" s="2" t="s">
        <v>53</v>
      </c>
      <c r="C144" s="2" t="s">
        <v>2</v>
      </c>
      <c r="D144" s="2">
        <v>0.01</v>
      </c>
      <c r="E144" s="2">
        <f>VLOOKUP(B144,'Listado de precios'!$A$5:$C$184,3,0)</f>
        <v>27900</v>
      </c>
      <c r="F144" s="2">
        <f t="shared" si="18"/>
        <v>279</v>
      </c>
    </row>
    <row r="145" spans="1:6" x14ac:dyDescent="0.2">
      <c r="E145" s="2" t="s">
        <v>87</v>
      </c>
      <c r="F145" s="2">
        <f>SUM(F134:F144)</f>
        <v>21760988.050999999</v>
      </c>
    </row>
    <row r="147" spans="1:6" x14ac:dyDescent="0.2">
      <c r="A147" s="2" t="s">
        <v>10</v>
      </c>
      <c r="B147" s="2" t="s">
        <v>175</v>
      </c>
    </row>
    <row r="148" spans="1:6" x14ac:dyDescent="0.2">
      <c r="A148" s="2">
        <v>10</v>
      </c>
      <c r="B148" s="2" t="s">
        <v>15</v>
      </c>
    </row>
    <row r="149" spans="1:6" x14ac:dyDescent="0.2">
      <c r="A149" s="2">
        <f>A148+0.01</f>
        <v>10.01</v>
      </c>
      <c r="B149" s="2" t="s">
        <v>30</v>
      </c>
      <c r="C149" s="2" t="s">
        <v>2</v>
      </c>
      <c r="D149" s="2">
        <v>4</v>
      </c>
      <c r="E149" s="2">
        <f>VLOOKUP(B149,'Listado de precios'!$A$5:$C$184,3,0)</f>
        <v>86580</v>
      </c>
      <c r="F149" s="2">
        <f>D149*E149</f>
        <v>346320</v>
      </c>
    </row>
    <row r="150" spans="1:6" x14ac:dyDescent="0.2">
      <c r="A150" s="2">
        <f t="shared" ref="A150:A179" si="19">A149+0.01</f>
        <v>10.02</v>
      </c>
      <c r="B150" s="2" t="s">
        <v>54</v>
      </c>
      <c r="C150" s="2" t="s">
        <v>2</v>
      </c>
      <c r="D150" s="2">
        <f>D149</f>
        <v>4</v>
      </c>
      <c r="E150" s="2">
        <f>VLOOKUP(B150,'Listado de precios'!$A$5:$C$184,3,0)</f>
        <v>8560</v>
      </c>
      <c r="F150" s="2">
        <f>D150*E150</f>
        <v>34240</v>
      </c>
    </row>
    <row r="151" spans="1:6" x14ac:dyDescent="0.2">
      <c r="A151" s="2">
        <f t="shared" si="19"/>
        <v>10.029999999999999</v>
      </c>
      <c r="B151" s="2" t="s">
        <v>79</v>
      </c>
      <c r="C151" s="2" t="s">
        <v>1</v>
      </c>
      <c r="D151" s="2">
        <v>84.6</v>
      </c>
      <c r="E151" s="2">
        <f>VLOOKUP(B151,'Listado de precios'!$A$5:$C$184,3,0)</f>
        <v>4659</v>
      </c>
      <c r="F151" s="2">
        <f t="shared" ref="F151:F172" si="20">D151*E151</f>
        <v>394151.39999999997</v>
      </c>
    </row>
    <row r="152" spans="1:6" x14ac:dyDescent="0.2">
      <c r="A152" s="2">
        <f t="shared" si="19"/>
        <v>10.039999999999999</v>
      </c>
      <c r="B152" s="2" t="s">
        <v>77</v>
      </c>
      <c r="C152" s="2" t="s">
        <v>1</v>
      </c>
      <c r="D152" s="2">
        <f>14*3</f>
        <v>42</v>
      </c>
      <c r="E152" s="2">
        <f>VLOOKUP(B152,'Listado de precios'!$A$5:$C$184,3,0)</f>
        <v>9946</v>
      </c>
      <c r="F152" s="2">
        <f t="shared" si="20"/>
        <v>417732</v>
      </c>
    </row>
    <row r="153" spans="1:6" x14ac:dyDescent="0.2">
      <c r="A153" s="2">
        <f t="shared" si="19"/>
        <v>10.049999999999999</v>
      </c>
      <c r="B153" s="2" t="s">
        <v>129</v>
      </c>
      <c r="C153" s="2" t="s">
        <v>1</v>
      </c>
      <c r="D153" s="2">
        <f>D151</f>
        <v>84.6</v>
      </c>
      <c r="E153" s="2">
        <f>VLOOKUP(B153,'Listado de precios'!$A$5:$C$184,3,0)</f>
        <v>2167</v>
      </c>
      <c r="F153" s="2">
        <f t="shared" si="20"/>
        <v>183328.19999999998</v>
      </c>
    </row>
    <row r="154" spans="1:6" x14ac:dyDescent="0.2">
      <c r="A154" s="2">
        <f t="shared" si="19"/>
        <v>10.059999999999999</v>
      </c>
      <c r="B154" s="2" t="s">
        <v>127</v>
      </c>
      <c r="C154" s="2" t="s">
        <v>2</v>
      </c>
      <c r="D154" s="2">
        <f>D152</f>
        <v>42</v>
      </c>
      <c r="E154" s="2">
        <f>VLOOKUP(B154,'Listado de precios'!$A$5:$C$184,3,0)</f>
        <v>4333</v>
      </c>
      <c r="F154" s="2">
        <f t="shared" si="20"/>
        <v>181986</v>
      </c>
    </row>
    <row r="155" spans="1:6" x14ac:dyDescent="0.2">
      <c r="A155" s="2">
        <f t="shared" si="19"/>
        <v>10.069999999999999</v>
      </c>
      <c r="B155" s="2" t="s">
        <v>52</v>
      </c>
      <c r="C155" s="2" t="s">
        <v>2</v>
      </c>
      <c r="D155" s="2">
        <v>85</v>
      </c>
      <c r="E155" s="2">
        <f>VLOOKUP(B155,'Listado de precios'!$A$5:$C$184,3,0)</f>
        <v>165</v>
      </c>
      <c r="F155" s="2">
        <f t="shared" si="20"/>
        <v>14025</v>
      </c>
    </row>
    <row r="156" spans="1:6" x14ac:dyDescent="0.2">
      <c r="A156" s="2">
        <f t="shared" si="19"/>
        <v>10.079999999999998</v>
      </c>
      <c r="B156" s="2" t="s">
        <v>50</v>
      </c>
      <c r="C156" s="2" t="s">
        <v>2</v>
      </c>
      <c r="D156" s="2">
        <v>42</v>
      </c>
      <c r="E156" s="2">
        <f>VLOOKUP(B156,'Listado de precios'!$A$5:$C$184,3,0)</f>
        <v>560</v>
      </c>
      <c r="F156" s="2">
        <f t="shared" si="20"/>
        <v>23520</v>
      </c>
    </row>
    <row r="157" spans="1:6" x14ac:dyDescent="0.2">
      <c r="A157" s="2">
        <f t="shared" si="19"/>
        <v>10.089999999999998</v>
      </c>
      <c r="B157" s="2" t="s">
        <v>150</v>
      </c>
      <c r="C157" s="2" t="s">
        <v>1</v>
      </c>
      <c r="D157" s="2">
        <v>21.6</v>
      </c>
      <c r="E157" s="2">
        <f>VLOOKUP(B157,'Listado de precios'!$A$5:$C$184,3,0)</f>
        <v>880</v>
      </c>
      <c r="F157" s="2">
        <f>D157*E157</f>
        <v>19008</v>
      </c>
    </row>
    <row r="158" spans="1:6" x14ac:dyDescent="0.2">
      <c r="A158" s="2">
        <f t="shared" si="19"/>
        <v>10.099999999999998</v>
      </c>
      <c r="B158" s="2" t="s">
        <v>131</v>
      </c>
      <c r="C158" s="2" t="s">
        <v>1</v>
      </c>
      <c r="D158" s="2">
        <v>22</v>
      </c>
      <c r="E158" s="2">
        <f>VLOOKUP(B158,'Listado de precios'!$A$5:$C$184,3,0)</f>
        <v>2167</v>
      </c>
      <c r="F158" s="2">
        <f t="shared" ref="F158" si="21">D158*E158</f>
        <v>47674</v>
      </c>
    </row>
    <row r="159" spans="1:6" x14ac:dyDescent="0.2">
      <c r="A159" s="2">
        <f t="shared" si="19"/>
        <v>10.109999999999998</v>
      </c>
      <c r="B159" s="2" t="s">
        <v>32</v>
      </c>
      <c r="C159" s="2" t="s">
        <v>2</v>
      </c>
      <c r="D159" s="2">
        <v>1</v>
      </c>
      <c r="E159" s="2">
        <f>VLOOKUP(B159,'Listado de precios'!$A$5:$C$184,3,0)</f>
        <v>31887.542999999998</v>
      </c>
      <c r="F159" s="2">
        <f t="shared" si="20"/>
        <v>31887.542999999998</v>
      </c>
    </row>
    <row r="160" spans="1:6" x14ac:dyDescent="0.2">
      <c r="A160" s="2">
        <f t="shared" si="19"/>
        <v>10.119999999999997</v>
      </c>
      <c r="B160" s="2" t="s">
        <v>61</v>
      </c>
      <c r="C160" s="2" t="s">
        <v>2</v>
      </c>
      <c r="D160" s="2">
        <f>D159</f>
        <v>1</v>
      </c>
      <c r="E160" s="2">
        <f>VLOOKUP(B160,'Listado de precios'!$A$5:$C$184,3,0)</f>
        <v>19260</v>
      </c>
      <c r="F160" s="2">
        <f t="shared" si="20"/>
        <v>19260</v>
      </c>
    </row>
    <row r="161" spans="1:6" x14ac:dyDescent="0.2">
      <c r="A161" s="2">
        <f t="shared" si="19"/>
        <v>10.129999999999997</v>
      </c>
      <c r="B161" s="2" t="s">
        <v>0</v>
      </c>
      <c r="C161" s="2" t="s">
        <v>1</v>
      </c>
      <c r="D161" s="2">
        <v>41</v>
      </c>
      <c r="E161" s="2">
        <f>VLOOKUP(B161,'Listado de precios'!$A$5:$C$184,3,0)</f>
        <v>600</v>
      </c>
      <c r="F161" s="2">
        <f t="shared" si="20"/>
        <v>24600</v>
      </c>
    </row>
    <row r="162" spans="1:6" x14ac:dyDescent="0.2">
      <c r="A162" s="2">
        <f t="shared" si="19"/>
        <v>10.139999999999997</v>
      </c>
      <c r="B162" s="2" t="s">
        <v>24</v>
      </c>
      <c r="C162" s="2" t="s">
        <v>1</v>
      </c>
      <c r="D162" s="2">
        <v>51</v>
      </c>
      <c r="E162" s="2">
        <f>VLOOKUP(B162,'Listado de precios'!$A$5:$C$184,3,0)</f>
        <v>1800</v>
      </c>
      <c r="F162" s="2">
        <f t="shared" si="20"/>
        <v>91800</v>
      </c>
    </row>
    <row r="163" spans="1:6" x14ac:dyDescent="0.2">
      <c r="A163" s="2">
        <f t="shared" si="19"/>
        <v>10.149999999999997</v>
      </c>
      <c r="B163" s="2" t="s">
        <v>166</v>
      </c>
      <c r="C163" s="2" t="s">
        <v>2</v>
      </c>
      <c r="D163" s="2">
        <v>51</v>
      </c>
      <c r="E163" s="2">
        <f>VLOOKUP(B163,'Listado de precios'!$A$5:$C$184,3,0)</f>
        <v>800</v>
      </c>
      <c r="F163" s="2">
        <f t="shared" si="20"/>
        <v>40800</v>
      </c>
    </row>
    <row r="164" spans="1:6" x14ac:dyDescent="0.2">
      <c r="A164" s="2">
        <f t="shared" si="19"/>
        <v>10.159999999999997</v>
      </c>
      <c r="B164" s="2" t="s">
        <v>70</v>
      </c>
      <c r="C164" s="2" t="s">
        <v>2</v>
      </c>
      <c r="D164" s="2">
        <v>1</v>
      </c>
      <c r="E164" s="2">
        <f>VLOOKUP(B164,'Listado de precios'!$A$5:$C$184,3,0)</f>
        <v>9200</v>
      </c>
      <c r="F164" s="2">
        <f t="shared" si="20"/>
        <v>9200</v>
      </c>
    </row>
    <row r="165" spans="1:6" x14ac:dyDescent="0.2">
      <c r="A165" s="2">
        <f t="shared" si="19"/>
        <v>10.169999999999996</v>
      </c>
      <c r="B165" s="2" t="s">
        <v>86</v>
      </c>
      <c r="C165" s="2" t="s">
        <v>1</v>
      </c>
      <c r="D165" s="2">
        <v>61</v>
      </c>
      <c r="E165" s="2">
        <f>VLOOKUP(B165,'Listado de precios'!$A$5:$C$184,3,0)</f>
        <v>1076.0159999999998</v>
      </c>
      <c r="F165" s="2">
        <f t="shared" si="20"/>
        <v>65636.975999999995</v>
      </c>
    </row>
    <row r="166" spans="1:6" x14ac:dyDescent="0.2">
      <c r="A166" s="2">
        <f t="shared" si="19"/>
        <v>10.179999999999996</v>
      </c>
      <c r="B166" s="2" t="s">
        <v>43</v>
      </c>
      <c r="C166" s="2" t="s">
        <v>2</v>
      </c>
      <c r="D166" s="2">
        <v>1</v>
      </c>
      <c r="E166" s="2">
        <f>VLOOKUP(B166,'Listado de precios'!$A$5:$C$184,3,0)</f>
        <v>7201.5686999999989</v>
      </c>
      <c r="F166" s="2">
        <f t="shared" si="20"/>
        <v>7201.5686999999989</v>
      </c>
    </row>
    <row r="167" spans="1:6" x14ac:dyDescent="0.2">
      <c r="A167" s="2">
        <f t="shared" si="19"/>
        <v>10.189999999999996</v>
      </c>
      <c r="B167" s="2" t="s">
        <v>41</v>
      </c>
      <c r="C167" s="2" t="s">
        <v>2</v>
      </c>
      <c r="D167" s="2">
        <v>3</v>
      </c>
      <c r="E167" s="2">
        <f>VLOOKUP(B167,'Listado de precios'!$A$5:$C$184,3,0)</f>
        <v>1100</v>
      </c>
      <c r="F167" s="2">
        <f t="shared" si="20"/>
        <v>3300</v>
      </c>
    </row>
    <row r="168" spans="1:6" x14ac:dyDescent="0.2">
      <c r="A168" s="2">
        <f t="shared" si="19"/>
        <v>10.199999999999996</v>
      </c>
      <c r="B168" s="2" t="s">
        <v>69</v>
      </c>
      <c r="C168" s="2" t="s">
        <v>2</v>
      </c>
      <c r="D168" s="2">
        <v>4</v>
      </c>
      <c r="E168" s="2">
        <f>VLOOKUP(B168,'Listado de precios'!$A$5:$C$184,3,0)</f>
        <v>4400</v>
      </c>
      <c r="F168" s="2">
        <f t="shared" si="20"/>
        <v>17600</v>
      </c>
    </row>
    <row r="169" spans="1:6" x14ac:dyDescent="0.2">
      <c r="A169" s="2">
        <f t="shared" si="19"/>
        <v>10.209999999999996</v>
      </c>
      <c r="B169" s="2" t="s">
        <v>62</v>
      </c>
      <c r="C169" s="2" t="s">
        <v>2</v>
      </c>
      <c r="D169" s="2">
        <f>D168</f>
        <v>4</v>
      </c>
      <c r="E169" s="2">
        <f>VLOOKUP(B169,'Listado de precios'!$A$5:$C$184,3,0)</f>
        <v>12840</v>
      </c>
      <c r="F169" s="2">
        <f t="shared" si="20"/>
        <v>51360</v>
      </c>
    </row>
    <row r="170" spans="1:6" x14ac:dyDescent="0.2">
      <c r="A170" s="2">
        <f t="shared" si="19"/>
        <v>10.219999999999995</v>
      </c>
      <c r="B170" s="2" t="s">
        <v>27</v>
      </c>
      <c r="C170" s="2" t="s">
        <v>1</v>
      </c>
      <c r="D170" s="2">
        <v>15</v>
      </c>
      <c r="E170" s="2">
        <f>VLOOKUP(B170,'Listado de precios'!$A$5:$C$184,3,0)</f>
        <v>1076.0159999999998</v>
      </c>
      <c r="F170" s="2">
        <f t="shared" si="20"/>
        <v>16140.239999999998</v>
      </c>
    </row>
    <row r="171" spans="1:6" x14ac:dyDescent="0.2">
      <c r="A171" s="2">
        <f t="shared" si="19"/>
        <v>10.229999999999995</v>
      </c>
      <c r="B171" s="2" t="s">
        <v>71</v>
      </c>
      <c r="C171" s="2" t="s">
        <v>2</v>
      </c>
      <c r="D171" s="2">
        <v>2</v>
      </c>
      <c r="E171" s="2">
        <f>VLOOKUP(B171,'Listado de precios'!$A$5:$C$184,3,0)</f>
        <v>15000</v>
      </c>
      <c r="F171" s="2">
        <f t="shared" si="20"/>
        <v>30000</v>
      </c>
    </row>
    <row r="172" spans="1:6" x14ac:dyDescent="0.2">
      <c r="A172" s="2">
        <f t="shared" si="19"/>
        <v>10.239999999999995</v>
      </c>
      <c r="B172" s="2" t="s">
        <v>64</v>
      </c>
      <c r="C172" s="2" t="s">
        <v>2</v>
      </c>
      <c r="D172" s="2">
        <f>D171</f>
        <v>2</v>
      </c>
      <c r="E172" s="2">
        <f>VLOOKUP(B172,'Listado de precios'!$A$5:$C$184,3,0)</f>
        <v>12840</v>
      </c>
      <c r="F172" s="2">
        <f t="shared" si="20"/>
        <v>25680</v>
      </c>
    </row>
    <row r="173" spans="1:6" x14ac:dyDescent="0.2">
      <c r="A173" s="2">
        <f t="shared" si="19"/>
        <v>10.249999999999995</v>
      </c>
      <c r="B173" s="2" t="s">
        <v>28</v>
      </c>
      <c r="C173" s="2" t="s">
        <v>1</v>
      </c>
      <c r="D173" s="2">
        <v>15</v>
      </c>
      <c r="E173" s="2">
        <f>VLOOKUP(B173,'Listado de precios'!$A$5:$C$184,3,0)</f>
        <v>938.71194000000003</v>
      </c>
      <c r="F173" s="2">
        <f>D173*E173</f>
        <v>14080.679100000001</v>
      </c>
    </row>
    <row r="174" spans="1:6" x14ac:dyDescent="0.2">
      <c r="A174" s="2">
        <f t="shared" si="19"/>
        <v>10.259999999999994</v>
      </c>
      <c r="B174" s="2" t="s">
        <v>42</v>
      </c>
      <c r="C174" s="2" t="s">
        <v>2</v>
      </c>
      <c r="D174" s="2">
        <v>4</v>
      </c>
      <c r="E174" s="2">
        <f>VLOOKUP(B174,'Listado de precios'!$A$5:$C$184,3,0)</f>
        <v>895.71749999999997</v>
      </c>
      <c r="F174" s="2">
        <f t="shared" ref="F174:F179" si="22">D174*E174</f>
        <v>3582.87</v>
      </c>
    </row>
    <row r="175" spans="1:6" x14ac:dyDescent="0.2">
      <c r="A175" s="2">
        <f t="shared" si="19"/>
        <v>10.269999999999994</v>
      </c>
      <c r="B175" s="2" t="s">
        <v>29</v>
      </c>
      <c r="C175" s="2" t="s">
        <v>2</v>
      </c>
      <c r="D175" s="2">
        <v>6</v>
      </c>
      <c r="E175" s="2">
        <f>VLOOKUP(B175,'Listado de precios'!$A$5:$C$184,3,0)</f>
        <v>842</v>
      </c>
      <c r="F175" s="2">
        <f t="shared" si="22"/>
        <v>5052</v>
      </c>
    </row>
    <row r="176" spans="1:6" x14ac:dyDescent="0.2">
      <c r="A176" s="2">
        <f t="shared" si="19"/>
        <v>10.279999999999994</v>
      </c>
      <c r="B176" s="2" t="s">
        <v>37</v>
      </c>
      <c r="C176" s="2" t="s">
        <v>38</v>
      </c>
      <c r="D176" s="2">
        <v>0.01</v>
      </c>
      <c r="E176" s="2">
        <f>VLOOKUP(B176,'Listado de precios'!$A$5:$C$184,3,0)</f>
        <v>56900</v>
      </c>
      <c r="F176" s="2">
        <f t="shared" si="22"/>
        <v>569</v>
      </c>
    </row>
    <row r="177" spans="1:6" x14ac:dyDescent="0.2">
      <c r="A177" s="2">
        <f t="shared" si="19"/>
        <v>10.289999999999994</v>
      </c>
      <c r="B177" s="2" t="s">
        <v>53</v>
      </c>
      <c r="C177" s="2" t="s">
        <v>2</v>
      </c>
      <c r="D177" s="2">
        <v>0.01</v>
      </c>
      <c r="E177" s="2">
        <f>VLOOKUP(B177,'Listado de precios'!$A$5:$C$184,3,0)</f>
        <v>27900</v>
      </c>
      <c r="F177" s="2">
        <f t="shared" si="22"/>
        <v>279</v>
      </c>
    </row>
    <row r="178" spans="1:6" x14ac:dyDescent="0.2">
      <c r="A178" s="2">
        <f t="shared" si="19"/>
        <v>10.299999999999994</v>
      </c>
      <c r="B178" s="2" t="s">
        <v>146</v>
      </c>
      <c r="C178" s="2" t="s">
        <v>2</v>
      </c>
      <c r="D178" s="2">
        <v>2</v>
      </c>
      <c r="E178" s="2">
        <f>VLOOKUP(B178,'Listado de precios'!$A$5:$C$184,3,0)</f>
        <v>10000</v>
      </c>
      <c r="F178" s="2">
        <f t="shared" si="22"/>
        <v>20000</v>
      </c>
    </row>
    <row r="179" spans="1:6" x14ac:dyDescent="0.2">
      <c r="A179" s="2">
        <f t="shared" si="19"/>
        <v>10.309999999999993</v>
      </c>
      <c r="B179" s="2" t="s">
        <v>147</v>
      </c>
      <c r="C179" s="2" t="s">
        <v>2</v>
      </c>
      <c r="D179" s="2">
        <v>2</v>
      </c>
      <c r="E179" s="2">
        <f>VLOOKUP(B179,'Listado de precios'!$A$5:$C$184,3,0)</f>
        <v>6000</v>
      </c>
      <c r="F179" s="2">
        <f t="shared" si="22"/>
        <v>12000</v>
      </c>
    </row>
    <row r="180" spans="1:6" x14ac:dyDescent="0.2">
      <c r="E180" s="2" t="s">
        <v>87</v>
      </c>
      <c r="F180" s="2">
        <f>SUM(F149:F179)</f>
        <v>2152014.4767999998</v>
      </c>
    </row>
    <row r="182" spans="1:6" x14ac:dyDescent="0.2">
      <c r="A182" s="2" t="s">
        <v>10</v>
      </c>
      <c r="B182" s="2" t="s">
        <v>116</v>
      </c>
    </row>
    <row r="183" spans="1:6" x14ac:dyDescent="0.2">
      <c r="A183" s="2">
        <v>11</v>
      </c>
      <c r="B183" s="2" t="s">
        <v>15</v>
      </c>
    </row>
    <row r="184" spans="1:6" x14ac:dyDescent="0.2">
      <c r="A184" s="2">
        <f>A183+0.01</f>
        <v>11.01</v>
      </c>
      <c r="B184" s="2" t="s">
        <v>30</v>
      </c>
      <c r="C184" s="2" t="s">
        <v>2</v>
      </c>
      <c r="D184" s="2">
        <v>5</v>
      </c>
      <c r="E184" s="2">
        <f>VLOOKUP(B184,'Listado de precios'!$A$5:$C$184,3,0)</f>
        <v>86580</v>
      </c>
      <c r="F184" s="2">
        <f>D184*E184</f>
        <v>432900</v>
      </c>
    </row>
    <row r="185" spans="1:6" x14ac:dyDescent="0.2">
      <c r="A185" s="2">
        <f t="shared" ref="A185:A210" si="23">A184+0.01</f>
        <v>11.02</v>
      </c>
      <c r="B185" s="2" t="s">
        <v>54</v>
      </c>
      <c r="C185" s="2" t="s">
        <v>2</v>
      </c>
      <c r="D185" s="2">
        <f>D184</f>
        <v>5</v>
      </c>
      <c r="E185" s="2">
        <f>VLOOKUP(B185,'Listado de precios'!$A$5:$C$184,3,0)</f>
        <v>8560</v>
      </c>
      <c r="F185" s="2">
        <f t="shared" ref="F185:F210" si="24">D185*E185</f>
        <v>42800</v>
      </c>
    </row>
    <row r="186" spans="1:6" x14ac:dyDescent="0.2">
      <c r="A186" s="2">
        <f t="shared" si="23"/>
        <v>11.03</v>
      </c>
      <c r="B186" s="2" t="s">
        <v>79</v>
      </c>
      <c r="C186" s="2" t="s">
        <v>1</v>
      </c>
      <c r="D186" s="2">
        <v>146.69999999999999</v>
      </c>
      <c r="E186" s="2">
        <f>VLOOKUP(B186,'Listado de precios'!$A$5:$C$184,3,0)</f>
        <v>4659</v>
      </c>
      <c r="F186" s="2">
        <f t="shared" si="24"/>
        <v>683475.29999999993</v>
      </c>
    </row>
    <row r="187" spans="1:6" x14ac:dyDescent="0.2">
      <c r="A187" s="2">
        <f t="shared" si="23"/>
        <v>11.04</v>
      </c>
      <c r="B187" s="2" t="s">
        <v>129</v>
      </c>
      <c r="C187" s="2" t="s">
        <v>1</v>
      </c>
      <c r="D187" s="2">
        <f>D186</f>
        <v>146.69999999999999</v>
      </c>
      <c r="E187" s="2">
        <f>VLOOKUP(B187,'Listado de precios'!$A$5:$C$184,3,0)</f>
        <v>2167</v>
      </c>
      <c r="F187" s="2">
        <f t="shared" si="24"/>
        <v>317898.89999999997</v>
      </c>
    </row>
    <row r="188" spans="1:6" x14ac:dyDescent="0.2">
      <c r="A188" s="2">
        <f t="shared" si="23"/>
        <v>11.049999999999999</v>
      </c>
      <c r="B188" s="2" t="s">
        <v>52</v>
      </c>
      <c r="C188" s="2" t="s">
        <v>2</v>
      </c>
      <c r="D188" s="2">
        <v>147</v>
      </c>
      <c r="E188" s="2">
        <f>VLOOKUP(B188,'Listado de precios'!$A$5:$C$184,3,0)</f>
        <v>165</v>
      </c>
      <c r="F188" s="2">
        <f t="shared" si="24"/>
        <v>24255</v>
      </c>
    </row>
    <row r="189" spans="1:6" x14ac:dyDescent="0.2">
      <c r="A189" s="2">
        <f t="shared" si="23"/>
        <v>11.059999999999999</v>
      </c>
      <c r="B189" s="2" t="s">
        <v>0</v>
      </c>
      <c r="C189" s="2" t="s">
        <v>1</v>
      </c>
      <c r="D189" s="2">
        <v>57</v>
      </c>
      <c r="E189" s="2">
        <f>VLOOKUP(B189,'Listado de precios'!$A$5:$C$184,3,0)</f>
        <v>600</v>
      </c>
      <c r="F189" s="2">
        <f t="shared" si="24"/>
        <v>34200</v>
      </c>
    </row>
    <row r="190" spans="1:6" x14ac:dyDescent="0.2">
      <c r="A190" s="2">
        <f t="shared" si="23"/>
        <v>11.069999999999999</v>
      </c>
      <c r="B190" s="2" t="s">
        <v>150</v>
      </c>
      <c r="C190" s="2" t="s">
        <v>1</v>
      </c>
      <c r="D190" s="2">
        <v>13.5</v>
      </c>
      <c r="E190" s="2">
        <f>VLOOKUP(B190,'Listado de precios'!$A$5:$C$184,3,0)</f>
        <v>880</v>
      </c>
      <c r="F190" s="2">
        <f t="shared" si="24"/>
        <v>11880</v>
      </c>
    </row>
    <row r="191" spans="1:6" x14ac:dyDescent="0.2">
      <c r="A191" s="2">
        <f t="shared" si="23"/>
        <v>11.079999999999998</v>
      </c>
      <c r="B191" s="2" t="s">
        <v>131</v>
      </c>
      <c r="C191" s="2" t="s">
        <v>2</v>
      </c>
      <c r="D191" s="2">
        <f>D190</f>
        <v>13.5</v>
      </c>
      <c r="E191" s="2">
        <f>VLOOKUP(B191,'Listado de precios'!$A$5:$C$184,3,0)</f>
        <v>2167</v>
      </c>
      <c r="F191" s="2">
        <f t="shared" si="24"/>
        <v>29254.5</v>
      </c>
    </row>
    <row r="192" spans="1:6" x14ac:dyDescent="0.2">
      <c r="A192" s="2">
        <f t="shared" si="23"/>
        <v>11.089999999999998</v>
      </c>
      <c r="B192" s="2" t="s">
        <v>32</v>
      </c>
      <c r="C192" s="2" t="s">
        <v>2</v>
      </c>
      <c r="D192" s="2">
        <v>1</v>
      </c>
      <c r="E192" s="2">
        <f>VLOOKUP(B192,'Listado de precios'!$A$5:$C$184,3,0)</f>
        <v>31887.542999999998</v>
      </c>
      <c r="F192" s="2">
        <f t="shared" si="24"/>
        <v>31887.542999999998</v>
      </c>
    </row>
    <row r="193" spans="1:6" x14ac:dyDescent="0.2">
      <c r="A193" s="2">
        <f t="shared" si="23"/>
        <v>11.099999999999998</v>
      </c>
      <c r="B193" s="2" t="s">
        <v>61</v>
      </c>
      <c r="C193" s="2" t="s">
        <v>2</v>
      </c>
      <c r="D193" s="2">
        <v>1</v>
      </c>
      <c r="E193" s="2">
        <f>VLOOKUP(B193,'Listado de precios'!$A$5:$C$184,3,0)</f>
        <v>19260</v>
      </c>
      <c r="F193" s="2">
        <f t="shared" si="24"/>
        <v>19260</v>
      </c>
    </row>
    <row r="194" spans="1:6" x14ac:dyDescent="0.2">
      <c r="A194" s="2">
        <f t="shared" si="23"/>
        <v>11.109999999999998</v>
      </c>
      <c r="B194" s="2" t="s">
        <v>24</v>
      </c>
      <c r="C194" s="2" t="s">
        <v>1</v>
      </c>
      <c r="D194" s="2">
        <v>60</v>
      </c>
      <c r="E194" s="2">
        <f>VLOOKUP(B194,'Listado de precios'!$A$5:$C$184,3,0)</f>
        <v>1800</v>
      </c>
      <c r="F194" s="2">
        <f t="shared" si="24"/>
        <v>108000</v>
      </c>
    </row>
    <row r="195" spans="1:6" x14ac:dyDescent="0.2">
      <c r="A195" s="2">
        <f t="shared" si="23"/>
        <v>11.119999999999997</v>
      </c>
      <c r="B195" s="2" t="s">
        <v>166</v>
      </c>
      <c r="C195" s="2" t="s">
        <v>2</v>
      </c>
      <c r="D195" s="2">
        <f>D194</f>
        <v>60</v>
      </c>
      <c r="E195" s="2">
        <f>VLOOKUP(B195,'Listado de precios'!$A$5:$C$184,3,0)</f>
        <v>800</v>
      </c>
      <c r="F195" s="2">
        <f t="shared" si="24"/>
        <v>48000</v>
      </c>
    </row>
    <row r="196" spans="1:6" x14ac:dyDescent="0.2">
      <c r="A196" s="2">
        <f t="shared" si="23"/>
        <v>11.129999999999997</v>
      </c>
      <c r="B196" s="2" t="s">
        <v>70</v>
      </c>
      <c r="C196" s="2" t="s">
        <v>2</v>
      </c>
      <c r="D196" s="2">
        <v>1</v>
      </c>
      <c r="E196" s="2">
        <f>VLOOKUP(B196,'Listado de precios'!$A$5:$C$184,3,0)</f>
        <v>9200</v>
      </c>
      <c r="F196" s="2">
        <f t="shared" si="24"/>
        <v>9200</v>
      </c>
    </row>
    <row r="197" spans="1:6" x14ac:dyDescent="0.2">
      <c r="A197" s="2">
        <f t="shared" si="23"/>
        <v>11.139999999999997</v>
      </c>
      <c r="B197" s="2" t="s">
        <v>85</v>
      </c>
      <c r="C197" s="2" t="s">
        <v>2</v>
      </c>
      <c r="D197" s="2">
        <v>1</v>
      </c>
      <c r="E197" s="2">
        <f>VLOOKUP(B197,'Listado de precios'!$A$5:$C$184,3,0)</f>
        <v>2316.6666666666665</v>
      </c>
      <c r="F197" s="2">
        <f t="shared" si="24"/>
        <v>2316.6666666666665</v>
      </c>
    </row>
    <row r="198" spans="1:6" x14ac:dyDescent="0.2">
      <c r="A198" s="2">
        <f t="shared" si="23"/>
        <v>11.149999999999997</v>
      </c>
      <c r="B198" s="2" t="s">
        <v>41</v>
      </c>
      <c r="C198" s="2" t="s">
        <v>2</v>
      </c>
      <c r="D198" s="2">
        <v>2</v>
      </c>
      <c r="E198" s="2">
        <f>VLOOKUP(B198,'Listado de precios'!$A$5:$C$184,3,0)</f>
        <v>1100</v>
      </c>
      <c r="F198" s="2">
        <f t="shared" si="24"/>
        <v>2200</v>
      </c>
    </row>
    <row r="199" spans="1:6" x14ac:dyDescent="0.2">
      <c r="A199" s="2">
        <f t="shared" si="23"/>
        <v>11.159999999999997</v>
      </c>
      <c r="B199" s="2" t="s">
        <v>69</v>
      </c>
      <c r="C199" s="2" t="s">
        <v>2</v>
      </c>
      <c r="D199" s="2">
        <v>2</v>
      </c>
      <c r="E199" s="2">
        <f>VLOOKUP(B199,'Listado de precios'!$A$5:$C$184,3,0)</f>
        <v>4400</v>
      </c>
      <c r="F199" s="2">
        <f t="shared" si="24"/>
        <v>8800</v>
      </c>
    </row>
    <row r="200" spans="1:6" x14ac:dyDescent="0.2">
      <c r="A200" s="2">
        <f t="shared" si="23"/>
        <v>11.169999999999996</v>
      </c>
      <c r="B200" s="2" t="s">
        <v>121</v>
      </c>
      <c r="C200" s="2" t="s">
        <v>2</v>
      </c>
      <c r="D200" s="2">
        <v>1</v>
      </c>
      <c r="E200" s="2">
        <f>VLOOKUP(B200,'Listado de precios'!$A$5:$C$184,3,0)</f>
        <v>12840</v>
      </c>
      <c r="F200" s="2">
        <f t="shared" si="24"/>
        <v>12840</v>
      </c>
    </row>
    <row r="201" spans="1:6" x14ac:dyDescent="0.2">
      <c r="A201" s="2">
        <f t="shared" si="23"/>
        <v>11.179999999999996</v>
      </c>
      <c r="B201" s="2" t="s">
        <v>27</v>
      </c>
      <c r="C201" s="2" t="s">
        <v>1</v>
      </c>
      <c r="D201" s="2">
        <v>55</v>
      </c>
      <c r="E201" s="2">
        <f>VLOOKUP(B201,'Listado de precios'!$A$5:$C$184,3,0)</f>
        <v>1076.0159999999998</v>
      </c>
      <c r="F201" s="2">
        <f t="shared" si="24"/>
        <v>59180.87999999999</v>
      </c>
    </row>
    <row r="202" spans="1:6" x14ac:dyDescent="0.2">
      <c r="A202" s="2">
        <f t="shared" si="23"/>
        <v>11.189999999999996</v>
      </c>
      <c r="B202" s="2" t="s">
        <v>71</v>
      </c>
      <c r="C202" s="2" t="s">
        <v>2</v>
      </c>
      <c r="D202" s="2">
        <v>1</v>
      </c>
      <c r="E202" s="2">
        <f>VLOOKUP(B202,'Listado de precios'!$A$5:$C$184,3,0)</f>
        <v>15000</v>
      </c>
      <c r="F202" s="2">
        <f t="shared" si="24"/>
        <v>15000</v>
      </c>
    </row>
    <row r="203" spans="1:6" x14ac:dyDescent="0.2">
      <c r="A203" s="2">
        <f t="shared" si="23"/>
        <v>11.199999999999996</v>
      </c>
      <c r="B203" s="2" t="s">
        <v>64</v>
      </c>
      <c r="C203" s="2" t="s">
        <v>2</v>
      </c>
      <c r="D203" s="2">
        <f>D202</f>
        <v>1</v>
      </c>
      <c r="E203" s="2">
        <f>VLOOKUP(B203,'Listado de precios'!$A$5:$C$184,3,0)</f>
        <v>12840</v>
      </c>
      <c r="F203" s="2">
        <f t="shared" si="24"/>
        <v>12840</v>
      </c>
    </row>
    <row r="204" spans="1:6" x14ac:dyDescent="0.2">
      <c r="A204" s="2">
        <f t="shared" si="23"/>
        <v>11.209999999999996</v>
      </c>
      <c r="B204" s="2" t="s">
        <v>28</v>
      </c>
      <c r="C204" s="2" t="s">
        <v>1</v>
      </c>
      <c r="D204" s="2">
        <v>4</v>
      </c>
      <c r="E204" s="2">
        <f>VLOOKUP(B204,'Listado de precios'!$A$5:$C$184,3,0)</f>
        <v>938.71194000000003</v>
      </c>
      <c r="F204" s="2">
        <f t="shared" si="24"/>
        <v>3754.8477600000001</v>
      </c>
    </row>
    <row r="205" spans="1:6" x14ac:dyDescent="0.2">
      <c r="A205" s="2">
        <f t="shared" si="23"/>
        <v>11.219999999999995</v>
      </c>
      <c r="B205" s="2" t="s">
        <v>42</v>
      </c>
      <c r="C205" s="2" t="s">
        <v>2</v>
      </c>
      <c r="D205" s="2">
        <v>2</v>
      </c>
      <c r="E205" s="2">
        <f>VLOOKUP(B205,'Listado de precios'!$A$5:$C$184,3,0)</f>
        <v>895.71749999999997</v>
      </c>
      <c r="F205" s="2">
        <f t="shared" si="24"/>
        <v>1791.4349999999999</v>
      </c>
    </row>
    <row r="206" spans="1:6" x14ac:dyDescent="0.2">
      <c r="A206" s="2">
        <f t="shared" si="23"/>
        <v>11.229999999999995</v>
      </c>
      <c r="B206" s="2" t="s">
        <v>29</v>
      </c>
      <c r="C206" s="2" t="s">
        <v>2</v>
      </c>
      <c r="D206" s="2">
        <v>3</v>
      </c>
      <c r="E206" s="2">
        <f>VLOOKUP(B206,'Listado de precios'!$A$5:$C$184,3,0)</f>
        <v>842</v>
      </c>
      <c r="F206" s="2">
        <f t="shared" si="24"/>
        <v>2526</v>
      </c>
    </row>
    <row r="207" spans="1:6" x14ac:dyDescent="0.2">
      <c r="A207" s="2">
        <f t="shared" si="23"/>
        <v>11.239999999999995</v>
      </c>
      <c r="B207" s="2" t="s">
        <v>37</v>
      </c>
      <c r="C207" s="2" t="s">
        <v>38</v>
      </c>
      <c r="D207" s="2">
        <v>3.3899999999999998E-3</v>
      </c>
      <c r="E207" s="2">
        <f>VLOOKUP(B207,'Listado de precios'!$A$5:$C$184,3,0)</f>
        <v>56900</v>
      </c>
      <c r="F207" s="2">
        <f t="shared" si="24"/>
        <v>192.89099999999999</v>
      </c>
    </row>
    <row r="208" spans="1:6" x14ac:dyDescent="0.2">
      <c r="A208" s="2">
        <f t="shared" si="23"/>
        <v>11.249999999999995</v>
      </c>
      <c r="B208" s="2" t="s">
        <v>53</v>
      </c>
      <c r="C208" s="2" t="s">
        <v>2</v>
      </c>
      <c r="D208" s="2">
        <v>0.01</v>
      </c>
      <c r="E208" s="2">
        <f>VLOOKUP(B208,'Listado de precios'!$A$5:$C$184,3,0)</f>
        <v>27900</v>
      </c>
      <c r="F208" s="2">
        <f t="shared" si="24"/>
        <v>279</v>
      </c>
    </row>
    <row r="209" spans="1:6" x14ac:dyDescent="0.2">
      <c r="A209" s="2">
        <f t="shared" si="23"/>
        <v>11.259999999999994</v>
      </c>
      <c r="B209" s="2" t="s">
        <v>146</v>
      </c>
      <c r="C209" s="2" t="s">
        <v>2</v>
      </c>
      <c r="D209" s="2">
        <v>1</v>
      </c>
      <c r="E209" s="2">
        <f>VLOOKUP(B209,'Listado de precios'!$A$5:$C$184,3,0)</f>
        <v>10000</v>
      </c>
      <c r="F209" s="2">
        <f t="shared" si="24"/>
        <v>10000</v>
      </c>
    </row>
    <row r="210" spans="1:6" x14ac:dyDescent="0.2">
      <c r="A210" s="2">
        <f t="shared" si="23"/>
        <v>11.269999999999994</v>
      </c>
      <c r="B210" s="2" t="s">
        <v>147</v>
      </c>
      <c r="C210" s="2" t="s">
        <v>2</v>
      </c>
      <c r="D210" s="2">
        <v>1</v>
      </c>
      <c r="E210" s="2">
        <f>VLOOKUP(B210,'Listado de precios'!$A$5:$C$184,3,0)</f>
        <v>6000</v>
      </c>
      <c r="F210" s="2">
        <f t="shared" si="24"/>
        <v>6000</v>
      </c>
    </row>
    <row r="211" spans="1:6" x14ac:dyDescent="0.2">
      <c r="E211" s="2" t="s">
        <v>87</v>
      </c>
      <c r="F211" s="2">
        <f>SUM(F184:F210)</f>
        <v>1930732.9634266666</v>
      </c>
    </row>
    <row r="213" spans="1:6" x14ac:dyDescent="0.2">
      <c r="A213" s="2" t="s">
        <v>10</v>
      </c>
      <c r="B213" s="2" t="s">
        <v>122</v>
      </c>
    </row>
    <row r="214" spans="1:6" x14ac:dyDescent="0.2">
      <c r="A214" s="2">
        <v>12</v>
      </c>
      <c r="B214" s="2" t="s">
        <v>15</v>
      </c>
    </row>
    <row r="215" spans="1:6" x14ac:dyDescent="0.2">
      <c r="A215" s="2">
        <f>A214+0.01</f>
        <v>12.01</v>
      </c>
      <c r="B215" s="2" t="s">
        <v>30</v>
      </c>
      <c r="C215" s="2" t="s">
        <v>2</v>
      </c>
      <c r="D215" s="2">
        <v>1</v>
      </c>
      <c r="E215" s="2">
        <f>VLOOKUP(B215,'Listado de precios'!$A$5:$C$184,3,0)</f>
        <v>86580</v>
      </c>
      <c r="F215" s="2">
        <f>D215*E215</f>
        <v>86580</v>
      </c>
    </row>
    <row r="216" spans="1:6" x14ac:dyDescent="0.2">
      <c r="A216" s="2">
        <f t="shared" ref="A216:A238" si="25">A215+0.01</f>
        <v>12.02</v>
      </c>
      <c r="B216" s="2" t="s">
        <v>54</v>
      </c>
      <c r="C216" s="2" t="s">
        <v>2</v>
      </c>
      <c r="D216" s="2">
        <v>1</v>
      </c>
      <c r="E216" s="2">
        <f>VLOOKUP(B216,'Listado de precios'!$A$5:$C$184,3,0)</f>
        <v>8560</v>
      </c>
      <c r="F216" s="2">
        <f t="shared" ref="F216:F238" si="26">D216*E216</f>
        <v>8560</v>
      </c>
    </row>
    <row r="217" spans="1:6" x14ac:dyDescent="0.2">
      <c r="A217" s="2">
        <f t="shared" si="25"/>
        <v>12.03</v>
      </c>
      <c r="B217" s="2" t="s">
        <v>79</v>
      </c>
      <c r="C217" s="2" t="s">
        <v>1</v>
      </c>
      <c r="D217" s="2">
        <v>57</v>
      </c>
      <c r="E217" s="2">
        <f>VLOOKUP(B217,'Listado de precios'!$A$5:$C$184,3,0)</f>
        <v>4659</v>
      </c>
      <c r="F217" s="2">
        <f t="shared" si="26"/>
        <v>265563</v>
      </c>
    </row>
    <row r="218" spans="1:6" x14ac:dyDescent="0.2">
      <c r="A218" s="2">
        <f t="shared" si="25"/>
        <v>12.04</v>
      </c>
      <c r="B218" s="2" t="s">
        <v>129</v>
      </c>
      <c r="C218" s="2" t="s">
        <v>1</v>
      </c>
      <c r="D218" s="2">
        <f>D217</f>
        <v>57</v>
      </c>
      <c r="E218" s="2">
        <f>VLOOKUP(B218,'Listado de precios'!$A$5:$C$184,3,0)</f>
        <v>2167</v>
      </c>
      <c r="F218" s="2">
        <f t="shared" si="26"/>
        <v>123519</v>
      </c>
    </row>
    <row r="219" spans="1:6" x14ac:dyDescent="0.2">
      <c r="A219" s="2">
        <f t="shared" si="25"/>
        <v>12.049999999999999</v>
      </c>
      <c r="B219" s="2" t="s">
        <v>52</v>
      </c>
      <c r="C219" s="2" t="s">
        <v>2</v>
      </c>
      <c r="D219" s="2">
        <v>57</v>
      </c>
      <c r="E219" s="2">
        <f>VLOOKUP(B219,'Listado de precios'!$A$5:$C$184,3,0)</f>
        <v>165</v>
      </c>
      <c r="F219" s="2">
        <f t="shared" si="26"/>
        <v>9405</v>
      </c>
    </row>
    <row r="220" spans="1:6" x14ac:dyDescent="0.2">
      <c r="A220" s="2">
        <f t="shared" si="25"/>
        <v>12.059999999999999</v>
      </c>
      <c r="B220" s="2" t="s">
        <v>150</v>
      </c>
      <c r="C220" s="2" t="s">
        <v>1</v>
      </c>
      <c r="D220" s="2">
        <v>8</v>
      </c>
      <c r="E220" s="2">
        <f>VLOOKUP(B220,'Listado de precios'!$A$5:$C$184,3,0)</f>
        <v>880</v>
      </c>
      <c r="F220" s="2">
        <f t="shared" si="26"/>
        <v>7040</v>
      </c>
    </row>
    <row r="221" spans="1:6" x14ac:dyDescent="0.2">
      <c r="A221" s="2">
        <f t="shared" si="25"/>
        <v>12.069999999999999</v>
      </c>
      <c r="B221" s="2" t="s">
        <v>131</v>
      </c>
      <c r="C221" s="2" t="s">
        <v>2</v>
      </c>
      <c r="D221" s="2">
        <f>D220</f>
        <v>8</v>
      </c>
      <c r="E221" s="2">
        <f>VLOOKUP(B221,'Listado de precios'!$A$5:$C$184,3,0)</f>
        <v>2167</v>
      </c>
      <c r="F221" s="2">
        <f t="shared" si="26"/>
        <v>17336</v>
      </c>
    </row>
    <row r="222" spans="1:6" x14ac:dyDescent="0.2">
      <c r="A222" s="2">
        <f t="shared" si="25"/>
        <v>12.079999999999998</v>
      </c>
      <c r="B222" s="2" t="s">
        <v>0</v>
      </c>
      <c r="C222" s="2" t="s">
        <v>1</v>
      </c>
      <c r="D222" s="2">
        <v>19</v>
      </c>
      <c r="E222" s="2">
        <f>VLOOKUP(B222,'Listado de precios'!$A$5:$C$184,3,0)</f>
        <v>600</v>
      </c>
      <c r="F222" s="2">
        <f t="shared" si="26"/>
        <v>11400</v>
      </c>
    </row>
    <row r="223" spans="1:6" x14ac:dyDescent="0.2">
      <c r="A223" s="2">
        <f t="shared" si="25"/>
        <v>12.089999999999998</v>
      </c>
      <c r="B223" s="2" t="s">
        <v>32</v>
      </c>
      <c r="C223" s="2" t="s">
        <v>2</v>
      </c>
      <c r="D223" s="2">
        <v>1</v>
      </c>
      <c r="E223" s="2">
        <f>VLOOKUP(B223,'Listado de precios'!$A$5:$C$184,3,0)</f>
        <v>31887.542999999998</v>
      </c>
      <c r="F223" s="2">
        <f t="shared" si="26"/>
        <v>31887.542999999998</v>
      </c>
    </row>
    <row r="224" spans="1:6" x14ac:dyDescent="0.2">
      <c r="A224" s="2">
        <f t="shared" si="25"/>
        <v>12.099999999999998</v>
      </c>
      <c r="B224" s="2" t="s">
        <v>61</v>
      </c>
      <c r="C224" s="2" t="s">
        <v>2</v>
      </c>
      <c r="D224" s="2">
        <v>1</v>
      </c>
      <c r="E224" s="2">
        <f>VLOOKUP(B224,'Listado de precios'!$A$5:$C$184,3,0)</f>
        <v>19260</v>
      </c>
      <c r="F224" s="2">
        <f t="shared" si="26"/>
        <v>19260</v>
      </c>
    </row>
    <row r="225" spans="1:6" x14ac:dyDescent="0.2">
      <c r="A225" s="2">
        <f t="shared" si="25"/>
        <v>12.109999999999998</v>
      </c>
      <c r="B225" s="2" t="s">
        <v>24</v>
      </c>
      <c r="C225" s="2" t="s">
        <v>1</v>
      </c>
      <c r="D225" s="2">
        <v>30</v>
      </c>
      <c r="E225" s="2">
        <f>VLOOKUP(B225,'Listado de precios'!$A$5:$C$184,3,0)</f>
        <v>1800</v>
      </c>
      <c r="F225" s="2">
        <f t="shared" si="26"/>
        <v>54000</v>
      </c>
    </row>
    <row r="226" spans="1:6" x14ac:dyDescent="0.2">
      <c r="A226" s="2">
        <f t="shared" si="25"/>
        <v>12.119999999999997</v>
      </c>
      <c r="B226" s="2" t="s">
        <v>166</v>
      </c>
      <c r="C226" s="2" t="s">
        <v>2</v>
      </c>
      <c r="D226" s="2">
        <f>D225</f>
        <v>30</v>
      </c>
      <c r="E226" s="2">
        <f>VLOOKUP(B226,'Listado de precios'!$A$5:$C$184,3,0)</f>
        <v>800</v>
      </c>
      <c r="F226" s="2">
        <f t="shared" si="26"/>
        <v>24000</v>
      </c>
    </row>
    <row r="227" spans="1:6" x14ac:dyDescent="0.2">
      <c r="A227" s="2">
        <f t="shared" si="25"/>
        <v>12.129999999999997</v>
      </c>
      <c r="B227" s="2" t="s">
        <v>70</v>
      </c>
      <c r="C227" s="2" t="s">
        <v>2</v>
      </c>
      <c r="D227" s="2">
        <v>2</v>
      </c>
      <c r="E227" s="2">
        <f>VLOOKUP(B227,'Listado de precios'!$A$5:$C$184,3,0)</f>
        <v>9200</v>
      </c>
      <c r="F227" s="2">
        <f t="shared" si="26"/>
        <v>18400</v>
      </c>
    </row>
    <row r="228" spans="1:6" x14ac:dyDescent="0.2">
      <c r="A228" s="2">
        <f t="shared" si="25"/>
        <v>12.139999999999997</v>
      </c>
      <c r="B228" s="2" t="s">
        <v>85</v>
      </c>
      <c r="C228" s="2" t="s">
        <v>2</v>
      </c>
      <c r="D228" s="2">
        <v>1</v>
      </c>
      <c r="E228" s="2">
        <f>VLOOKUP(B228,'Listado de precios'!$A$5:$C$184,3,0)</f>
        <v>2316.6666666666665</v>
      </c>
      <c r="F228" s="2">
        <f t="shared" si="26"/>
        <v>2316.6666666666665</v>
      </c>
    </row>
    <row r="229" spans="1:6" x14ac:dyDescent="0.2">
      <c r="A229" s="2">
        <f t="shared" si="25"/>
        <v>12.149999999999997</v>
      </c>
      <c r="B229" s="2" t="s">
        <v>41</v>
      </c>
      <c r="C229" s="2" t="s">
        <v>2</v>
      </c>
      <c r="D229" s="2">
        <v>2</v>
      </c>
      <c r="E229" s="2">
        <f>VLOOKUP(B229,'Listado de precios'!$A$5:$C$184,3,0)</f>
        <v>1100</v>
      </c>
      <c r="F229" s="2">
        <f t="shared" si="26"/>
        <v>2200</v>
      </c>
    </row>
    <row r="230" spans="1:6" x14ac:dyDescent="0.2">
      <c r="A230" s="2">
        <f t="shared" si="25"/>
        <v>12.159999999999997</v>
      </c>
      <c r="B230" s="2" t="s">
        <v>69</v>
      </c>
      <c r="C230" s="2" t="s">
        <v>2</v>
      </c>
      <c r="D230" s="2">
        <v>2</v>
      </c>
      <c r="E230" s="2">
        <f>VLOOKUP(B230,'Listado de precios'!$A$5:$C$184,3,0)</f>
        <v>4400</v>
      </c>
      <c r="F230" s="2">
        <f t="shared" si="26"/>
        <v>8800</v>
      </c>
    </row>
    <row r="231" spans="1:6" x14ac:dyDescent="0.2">
      <c r="A231" s="2">
        <f t="shared" si="25"/>
        <v>12.169999999999996</v>
      </c>
      <c r="B231" s="2" t="s">
        <v>62</v>
      </c>
      <c r="C231" s="2" t="s">
        <v>2</v>
      </c>
      <c r="D231" s="2">
        <f>D230</f>
        <v>2</v>
      </c>
      <c r="E231" s="2">
        <f>VLOOKUP(B231,'Listado de precios'!$A$5:$C$184,3,0)</f>
        <v>12840</v>
      </c>
      <c r="F231" s="2">
        <f t="shared" si="26"/>
        <v>25680</v>
      </c>
    </row>
    <row r="232" spans="1:6" x14ac:dyDescent="0.2">
      <c r="A232" s="2">
        <f t="shared" si="25"/>
        <v>12.179999999999996</v>
      </c>
      <c r="B232" s="2" t="s">
        <v>22</v>
      </c>
      <c r="C232" s="2" t="s">
        <v>1</v>
      </c>
      <c r="D232" s="2">
        <v>34</v>
      </c>
      <c r="E232" s="2">
        <f>VLOOKUP(B232,'Listado de precios'!$A$5:$C$184,3,0)</f>
        <v>1076.0159999999998</v>
      </c>
      <c r="F232" s="2">
        <f t="shared" si="26"/>
        <v>36584.543999999994</v>
      </c>
    </row>
    <row r="233" spans="1:6" x14ac:dyDescent="0.2">
      <c r="A233" s="2">
        <f t="shared" si="25"/>
        <v>12.189999999999996</v>
      </c>
      <c r="B233" s="2" t="s">
        <v>71</v>
      </c>
      <c r="C233" s="2" t="s">
        <v>2</v>
      </c>
      <c r="D233" s="2">
        <v>1</v>
      </c>
      <c r="E233" s="2">
        <f>VLOOKUP(B233,'Listado de precios'!$A$5:$C$184,3,0)</f>
        <v>15000</v>
      </c>
      <c r="F233" s="2">
        <f t="shared" si="26"/>
        <v>15000</v>
      </c>
    </row>
    <row r="234" spans="1:6" x14ac:dyDescent="0.2">
      <c r="A234" s="2">
        <f t="shared" si="25"/>
        <v>12.199999999999996</v>
      </c>
      <c r="B234" s="2" t="s">
        <v>64</v>
      </c>
      <c r="C234" s="2" t="s">
        <v>2</v>
      </c>
      <c r="D234" s="2">
        <v>1</v>
      </c>
      <c r="E234" s="2">
        <f>VLOOKUP(B234,'Listado de precios'!$A$5:$C$184,3,0)</f>
        <v>12840</v>
      </c>
      <c r="F234" s="2">
        <f t="shared" si="26"/>
        <v>12840</v>
      </c>
    </row>
    <row r="235" spans="1:6" x14ac:dyDescent="0.2">
      <c r="A235" s="2">
        <f t="shared" si="25"/>
        <v>12.209999999999996</v>
      </c>
      <c r="B235" s="2" t="s">
        <v>28</v>
      </c>
      <c r="C235" s="2" t="s">
        <v>1</v>
      </c>
      <c r="D235" s="2">
        <v>2</v>
      </c>
      <c r="E235" s="2">
        <f>VLOOKUP(B235,'Listado de precios'!$A$5:$C$184,3,0)</f>
        <v>938.71194000000003</v>
      </c>
      <c r="F235" s="2">
        <f t="shared" si="26"/>
        <v>1877.4238800000001</v>
      </c>
    </row>
    <row r="236" spans="1:6" x14ac:dyDescent="0.2">
      <c r="A236" s="2">
        <f t="shared" si="25"/>
        <v>12.219999999999995</v>
      </c>
      <c r="B236" s="2" t="s">
        <v>29</v>
      </c>
      <c r="C236" s="2" t="s">
        <v>2</v>
      </c>
      <c r="D236" s="2">
        <v>3</v>
      </c>
      <c r="E236" s="2">
        <f>VLOOKUP(B236,'Listado de precios'!$A$5:$C$184,3,0)</f>
        <v>842</v>
      </c>
      <c r="F236" s="2">
        <f t="shared" si="26"/>
        <v>2526</v>
      </c>
    </row>
    <row r="237" spans="1:6" x14ac:dyDescent="0.2">
      <c r="A237" s="2">
        <f t="shared" si="25"/>
        <v>12.229999999999995</v>
      </c>
      <c r="B237" s="2" t="s">
        <v>146</v>
      </c>
      <c r="C237" s="2" t="s">
        <v>2</v>
      </c>
      <c r="D237" s="2">
        <v>1</v>
      </c>
      <c r="E237" s="2">
        <f>VLOOKUP(B237,'Listado de precios'!$A$5:$C$184,3,0)</f>
        <v>10000</v>
      </c>
      <c r="F237" s="2">
        <f t="shared" si="26"/>
        <v>10000</v>
      </c>
    </row>
    <row r="238" spans="1:6" x14ac:dyDescent="0.2">
      <c r="A238" s="2">
        <f t="shared" si="25"/>
        <v>12.239999999999995</v>
      </c>
      <c r="B238" s="2" t="s">
        <v>147</v>
      </c>
      <c r="C238" s="2" t="s">
        <v>2</v>
      </c>
      <c r="D238" s="2">
        <v>1</v>
      </c>
      <c r="E238" s="2">
        <f>VLOOKUP(B238,'Listado de precios'!$A$5:$C$184,3,0)</f>
        <v>6000</v>
      </c>
      <c r="F238" s="2">
        <f t="shared" si="26"/>
        <v>6000</v>
      </c>
    </row>
    <row r="239" spans="1:6" x14ac:dyDescent="0.2">
      <c r="E239" s="2" t="s">
        <v>87</v>
      </c>
      <c r="F239" s="2">
        <f>SUM(F215:F238)</f>
        <v>800775.17754666659</v>
      </c>
    </row>
    <row r="241" spans="1:6" x14ac:dyDescent="0.2">
      <c r="A241" s="2" t="s">
        <v>10</v>
      </c>
      <c r="B241" s="2" t="s">
        <v>176</v>
      </c>
    </row>
    <row r="242" spans="1:6" x14ac:dyDescent="0.2">
      <c r="A242" s="2">
        <v>13</v>
      </c>
      <c r="B242" s="2" t="s">
        <v>15</v>
      </c>
    </row>
    <row r="243" spans="1:6" x14ac:dyDescent="0.2">
      <c r="A243" s="2">
        <f>A242+0.01</f>
        <v>13.01</v>
      </c>
      <c r="B243" s="2" t="s">
        <v>30</v>
      </c>
      <c r="C243" s="2" t="s">
        <v>2</v>
      </c>
      <c r="D243" s="2">
        <v>1</v>
      </c>
      <c r="E243" s="2">
        <f>VLOOKUP(B243,'Listado de precios'!$A$5:$C$184,3,0)</f>
        <v>86580</v>
      </c>
      <c r="F243" s="2">
        <f>D243*E243</f>
        <v>86580</v>
      </c>
    </row>
    <row r="244" spans="1:6" x14ac:dyDescent="0.2">
      <c r="A244" s="2">
        <f t="shared" ref="A244:A267" si="27">A243+0.01</f>
        <v>13.02</v>
      </c>
      <c r="B244" s="2" t="s">
        <v>54</v>
      </c>
      <c r="C244" s="2" t="s">
        <v>2</v>
      </c>
      <c r="D244" s="2">
        <v>1</v>
      </c>
      <c r="E244" s="2">
        <f>VLOOKUP(B244,'Listado de precios'!$A$5:$C$184,3,0)</f>
        <v>8560</v>
      </c>
      <c r="F244" s="2">
        <f t="shared" ref="F244" si="28">D244*E244</f>
        <v>8560</v>
      </c>
    </row>
    <row r="245" spans="1:6" x14ac:dyDescent="0.2">
      <c r="A245" s="2">
        <f t="shared" si="27"/>
        <v>13.03</v>
      </c>
      <c r="B245" s="2" t="s">
        <v>79</v>
      </c>
      <c r="C245" s="2" t="s">
        <v>1</v>
      </c>
      <c r="D245" s="2">
        <v>67</v>
      </c>
      <c r="E245" s="2">
        <f>VLOOKUP(B245,'Listado de precios'!$A$5:$C$184,3,0)</f>
        <v>4659</v>
      </c>
      <c r="F245" s="2">
        <f t="shared" ref="F245:F267" si="29">D245*E245</f>
        <v>312153</v>
      </c>
    </row>
    <row r="246" spans="1:6" x14ac:dyDescent="0.2">
      <c r="A246" s="2">
        <f t="shared" si="27"/>
        <v>13.04</v>
      </c>
      <c r="B246" s="2" t="s">
        <v>129</v>
      </c>
      <c r="C246" s="2" t="s">
        <v>2</v>
      </c>
      <c r="D246" s="2">
        <f>D245</f>
        <v>67</v>
      </c>
      <c r="E246" s="2">
        <f>VLOOKUP(B246,'Listado de precios'!$A$5:$C$184,3,0)</f>
        <v>2167</v>
      </c>
      <c r="F246" s="2">
        <f t="shared" si="29"/>
        <v>145189</v>
      </c>
    </row>
    <row r="247" spans="1:6" x14ac:dyDescent="0.2">
      <c r="A247" s="2">
        <f t="shared" si="27"/>
        <v>13.049999999999999</v>
      </c>
      <c r="B247" s="2" t="s">
        <v>52</v>
      </c>
      <c r="C247" s="2" t="s">
        <v>2</v>
      </c>
      <c r="D247" s="2">
        <f>D245</f>
        <v>67</v>
      </c>
      <c r="E247" s="2">
        <f>VLOOKUP(B247,'Listado de precios'!$A$5:$C$184,3,0)</f>
        <v>165</v>
      </c>
      <c r="F247" s="2">
        <f t="shared" si="29"/>
        <v>11055</v>
      </c>
    </row>
    <row r="248" spans="1:6" x14ac:dyDescent="0.2">
      <c r="A248" s="2">
        <f t="shared" si="27"/>
        <v>13.059999999999999</v>
      </c>
      <c r="B248" s="2" t="s">
        <v>0</v>
      </c>
      <c r="C248" s="2" t="s">
        <v>1</v>
      </c>
      <c r="D248" s="2">
        <v>8.5</v>
      </c>
      <c r="E248" s="2">
        <f>VLOOKUP(B248,'Listado de precios'!$A$5:$C$184,3,0)</f>
        <v>600</v>
      </c>
      <c r="F248" s="2">
        <f t="shared" si="29"/>
        <v>5100</v>
      </c>
    </row>
    <row r="249" spans="1:6" x14ac:dyDescent="0.2">
      <c r="A249" s="2">
        <f t="shared" si="27"/>
        <v>13.069999999999999</v>
      </c>
      <c r="B249" s="2" t="s">
        <v>32</v>
      </c>
      <c r="C249" s="2" t="s">
        <v>2</v>
      </c>
      <c r="D249" s="2">
        <v>1</v>
      </c>
      <c r="E249" s="2">
        <f>VLOOKUP(B249,'Listado de precios'!$A$5:$C$184,3,0)</f>
        <v>31887.542999999998</v>
      </c>
      <c r="F249" s="2">
        <f t="shared" si="29"/>
        <v>31887.542999999998</v>
      </c>
    </row>
    <row r="250" spans="1:6" x14ac:dyDescent="0.2">
      <c r="A250" s="2">
        <f t="shared" si="27"/>
        <v>13.079999999999998</v>
      </c>
      <c r="B250" s="2" t="s">
        <v>61</v>
      </c>
      <c r="C250" s="2" t="s">
        <v>2</v>
      </c>
      <c r="D250" s="2">
        <v>1</v>
      </c>
      <c r="E250" s="2">
        <f>VLOOKUP(B250,'Listado de precios'!$A$5:$C$184,3,0)</f>
        <v>19260</v>
      </c>
      <c r="F250" s="2">
        <f t="shared" si="29"/>
        <v>19260</v>
      </c>
    </row>
    <row r="251" spans="1:6" x14ac:dyDescent="0.2">
      <c r="A251" s="2">
        <f t="shared" si="27"/>
        <v>13.089999999999998</v>
      </c>
      <c r="B251" s="2" t="s">
        <v>150</v>
      </c>
      <c r="C251" s="2" t="s">
        <v>1</v>
      </c>
      <c r="D251" s="2">
        <v>2.5</v>
      </c>
      <c r="E251" s="2">
        <f>VLOOKUP(B251,'Listado de precios'!$A$5:$C$184,3,0)</f>
        <v>880</v>
      </c>
      <c r="F251" s="2">
        <f t="shared" si="29"/>
        <v>2200</v>
      </c>
    </row>
    <row r="252" spans="1:6" x14ac:dyDescent="0.2">
      <c r="A252" s="2">
        <f t="shared" si="27"/>
        <v>13.099999999999998</v>
      </c>
      <c r="B252" s="2" t="s">
        <v>131</v>
      </c>
      <c r="C252" s="2" t="s">
        <v>2</v>
      </c>
      <c r="D252" s="2">
        <f>D251</f>
        <v>2.5</v>
      </c>
      <c r="E252" s="2">
        <f>VLOOKUP(B252,'Listado de precios'!$A$5:$C$184,3,0)</f>
        <v>2167</v>
      </c>
      <c r="F252" s="2">
        <f t="shared" si="29"/>
        <v>5417.5</v>
      </c>
    </row>
    <row r="253" spans="1:6" x14ac:dyDescent="0.2">
      <c r="A253" s="2">
        <f t="shared" si="27"/>
        <v>13.109999999999998</v>
      </c>
      <c r="B253" s="2" t="s">
        <v>24</v>
      </c>
      <c r="C253" s="2" t="s">
        <v>1</v>
      </c>
      <c r="D253" s="2">
        <v>47</v>
      </c>
      <c r="E253" s="2">
        <f>VLOOKUP(B253,'Listado de precios'!$A$5:$C$184,3,0)</f>
        <v>1800</v>
      </c>
      <c r="F253" s="2">
        <f t="shared" si="29"/>
        <v>84600</v>
      </c>
    </row>
    <row r="254" spans="1:6" x14ac:dyDescent="0.2">
      <c r="A254" s="2">
        <f t="shared" si="27"/>
        <v>13.119999999999997</v>
      </c>
      <c r="B254" s="2" t="s">
        <v>166</v>
      </c>
      <c r="C254" s="2" t="s">
        <v>2</v>
      </c>
      <c r="D254" s="2">
        <f>D253</f>
        <v>47</v>
      </c>
      <c r="E254" s="2">
        <f>VLOOKUP(B254,'Listado de precios'!$A$5:$C$184,3,0)</f>
        <v>800</v>
      </c>
      <c r="F254" s="2">
        <f t="shared" si="29"/>
        <v>37600</v>
      </c>
    </row>
    <row r="255" spans="1:6" x14ac:dyDescent="0.2">
      <c r="A255" s="2">
        <f t="shared" si="27"/>
        <v>13.129999999999997</v>
      </c>
      <c r="B255" s="2" t="s">
        <v>70</v>
      </c>
      <c r="C255" s="2" t="s">
        <v>2</v>
      </c>
      <c r="D255" s="2">
        <v>2</v>
      </c>
      <c r="E255" s="2">
        <f>VLOOKUP(B255,'Listado de precios'!$A$5:$C$184,3,0)</f>
        <v>9200</v>
      </c>
      <c r="F255" s="2">
        <f t="shared" si="29"/>
        <v>18400</v>
      </c>
    </row>
    <row r="256" spans="1:6" x14ac:dyDescent="0.2">
      <c r="A256" s="2">
        <f t="shared" si="27"/>
        <v>13.139999999999997</v>
      </c>
      <c r="B256" s="2" t="s">
        <v>85</v>
      </c>
      <c r="C256" s="2" t="s">
        <v>2</v>
      </c>
      <c r="D256" s="2">
        <v>1</v>
      </c>
      <c r="E256" s="2">
        <f>VLOOKUP(B256,'Listado de precios'!$A$5:$C$184,3,0)</f>
        <v>2316.6666666666665</v>
      </c>
      <c r="F256" s="2">
        <f t="shared" si="29"/>
        <v>2316.6666666666665</v>
      </c>
    </row>
    <row r="257" spans="1:6" x14ac:dyDescent="0.2">
      <c r="A257" s="2">
        <f t="shared" si="27"/>
        <v>13.149999999999997</v>
      </c>
      <c r="B257" s="2" t="s">
        <v>41</v>
      </c>
      <c r="C257" s="2" t="s">
        <v>2</v>
      </c>
      <c r="D257" s="2">
        <v>2</v>
      </c>
      <c r="E257" s="2">
        <f>VLOOKUP(B257,'Listado de precios'!$A$5:$C$184,3,0)</f>
        <v>1100</v>
      </c>
      <c r="F257" s="2">
        <f t="shared" si="29"/>
        <v>2200</v>
      </c>
    </row>
    <row r="258" spans="1:6" x14ac:dyDescent="0.2">
      <c r="A258" s="2">
        <f t="shared" si="27"/>
        <v>13.159999999999997</v>
      </c>
      <c r="B258" s="2" t="s">
        <v>69</v>
      </c>
      <c r="C258" s="2" t="s">
        <v>2</v>
      </c>
      <c r="D258" s="2">
        <v>2</v>
      </c>
      <c r="E258" s="2">
        <f>VLOOKUP(B258,'Listado de precios'!$A$5:$C$184,3,0)</f>
        <v>4400</v>
      </c>
      <c r="F258" s="2">
        <f t="shared" si="29"/>
        <v>8800</v>
      </c>
    </row>
    <row r="259" spans="1:6" x14ac:dyDescent="0.2">
      <c r="A259" s="2">
        <f t="shared" si="27"/>
        <v>13.169999999999996</v>
      </c>
      <c r="B259" s="2" t="s">
        <v>62</v>
      </c>
      <c r="C259" s="2" t="s">
        <v>2</v>
      </c>
      <c r="D259" s="2">
        <f>D258</f>
        <v>2</v>
      </c>
      <c r="E259" s="2">
        <f>VLOOKUP(B259,'Listado de precios'!$A$5:$C$184,3,0)</f>
        <v>12840</v>
      </c>
      <c r="F259" s="2">
        <f t="shared" si="29"/>
        <v>25680</v>
      </c>
    </row>
    <row r="260" spans="1:6" x14ac:dyDescent="0.2">
      <c r="A260" s="2">
        <f t="shared" si="27"/>
        <v>13.179999999999996</v>
      </c>
      <c r="B260" s="2" t="s">
        <v>22</v>
      </c>
      <c r="C260" s="2" t="s">
        <v>1</v>
      </c>
      <c r="D260" s="2">
        <v>67</v>
      </c>
      <c r="E260" s="2">
        <f>VLOOKUP(B260,'Listado de precios'!$A$5:$C$184,3,0)</f>
        <v>1076.0159999999998</v>
      </c>
      <c r="F260" s="2">
        <f t="shared" si="29"/>
        <v>72093.071999999986</v>
      </c>
    </row>
    <row r="261" spans="1:6" x14ac:dyDescent="0.2">
      <c r="A261" s="2">
        <f t="shared" si="27"/>
        <v>13.189999999999996</v>
      </c>
      <c r="B261" s="2" t="s">
        <v>71</v>
      </c>
      <c r="C261" s="2" t="s">
        <v>2</v>
      </c>
      <c r="D261" s="2">
        <v>1</v>
      </c>
      <c r="E261" s="2">
        <f>VLOOKUP(B261,'Listado de precios'!$A$5:$C$184,3,0)</f>
        <v>15000</v>
      </c>
      <c r="F261" s="2">
        <f t="shared" si="29"/>
        <v>15000</v>
      </c>
    </row>
    <row r="262" spans="1:6" x14ac:dyDescent="0.2">
      <c r="A262" s="2">
        <f t="shared" si="27"/>
        <v>13.199999999999996</v>
      </c>
      <c r="B262" s="2" t="s">
        <v>64</v>
      </c>
      <c r="C262" s="2" t="s">
        <v>2</v>
      </c>
      <c r="D262" s="2">
        <v>1</v>
      </c>
      <c r="E262" s="2">
        <f>VLOOKUP(B262,'Listado de precios'!$A$5:$C$184,3,0)</f>
        <v>12840</v>
      </c>
      <c r="F262" s="2">
        <f t="shared" si="29"/>
        <v>12840</v>
      </c>
    </row>
    <row r="263" spans="1:6" x14ac:dyDescent="0.2">
      <c r="A263" s="2">
        <f t="shared" si="27"/>
        <v>13.209999999999996</v>
      </c>
      <c r="B263" s="2" t="s">
        <v>28</v>
      </c>
      <c r="C263" s="2" t="s">
        <v>1</v>
      </c>
      <c r="D263" s="2">
        <v>6</v>
      </c>
      <c r="E263" s="2">
        <f>VLOOKUP(B263,'Listado de precios'!$A$5:$C$184,3,0)</f>
        <v>938.71194000000003</v>
      </c>
      <c r="F263" s="2">
        <f t="shared" si="29"/>
        <v>5632.2716399999999</v>
      </c>
    </row>
    <row r="264" spans="1:6" x14ac:dyDescent="0.2">
      <c r="A264" s="2">
        <f t="shared" si="27"/>
        <v>13.219999999999995</v>
      </c>
      <c r="B264" s="2" t="s">
        <v>37</v>
      </c>
      <c r="C264" s="2" t="s">
        <v>38</v>
      </c>
      <c r="D264" s="2">
        <v>3.3900000000000002E-3</v>
      </c>
      <c r="E264" s="2">
        <f>VLOOKUP(B264,'Listado de precios'!$A$5:$C$184,3,0)</f>
        <v>56900</v>
      </c>
      <c r="F264" s="2">
        <f t="shared" si="29"/>
        <v>192.89100000000002</v>
      </c>
    </row>
    <row r="265" spans="1:6" x14ac:dyDescent="0.2">
      <c r="A265" s="2">
        <f t="shared" si="27"/>
        <v>13.229999999999995</v>
      </c>
      <c r="B265" s="2" t="s">
        <v>53</v>
      </c>
      <c r="C265" s="2" t="s">
        <v>2</v>
      </c>
      <c r="D265" s="2">
        <v>0.01</v>
      </c>
      <c r="E265" s="2">
        <f>VLOOKUP(B265,'Listado de precios'!$A$5:$C$184,3,0)</f>
        <v>27900</v>
      </c>
      <c r="F265" s="2">
        <f t="shared" si="29"/>
        <v>279</v>
      </c>
    </row>
    <row r="266" spans="1:6" x14ac:dyDescent="0.2">
      <c r="A266" s="2">
        <f t="shared" si="27"/>
        <v>13.239999999999995</v>
      </c>
      <c r="B266" s="2" t="s">
        <v>146</v>
      </c>
      <c r="C266" s="2" t="s">
        <v>2</v>
      </c>
      <c r="D266" s="2">
        <v>1</v>
      </c>
      <c r="E266" s="2">
        <f>VLOOKUP(B266,'Listado de precios'!$A$5:$C$184,3,0)</f>
        <v>10000</v>
      </c>
      <c r="F266" s="2">
        <f t="shared" si="29"/>
        <v>10000</v>
      </c>
    </row>
    <row r="267" spans="1:6" x14ac:dyDescent="0.2">
      <c r="A267" s="2">
        <f t="shared" si="27"/>
        <v>13.249999999999995</v>
      </c>
      <c r="B267" s="2" t="s">
        <v>147</v>
      </c>
      <c r="C267" s="2" t="s">
        <v>2</v>
      </c>
      <c r="D267" s="2">
        <v>1</v>
      </c>
      <c r="E267" s="2">
        <f>VLOOKUP(B267,'Listado de precios'!$A$5:$C$184,3,0)</f>
        <v>6000</v>
      </c>
      <c r="F267" s="2">
        <f t="shared" si="29"/>
        <v>6000</v>
      </c>
    </row>
    <row r="268" spans="1:6" x14ac:dyDescent="0.2">
      <c r="E268" s="2" t="s">
        <v>87</v>
      </c>
      <c r="F268" s="2">
        <f>SUM(F243:F267)</f>
        <v>929035.9443066665</v>
      </c>
    </row>
  </sheetData>
  <conditionalFormatting sqref="A1:XFD1048576">
    <cfRule type="notContainsBlanks" dxfId="61" priority="1">
      <formula>LEN(TRIM(A1))&gt;0</formula>
    </cfRule>
    <cfRule type="containsBlanks" dxfId="60" priority="2">
      <formula>LEN(TRIM(A1))=0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6"/>
  <sheetViews>
    <sheetView zoomScale="60" zoomScaleNormal="60" workbookViewId="0">
      <selection sqref="A1:XFD1048576"/>
    </sheetView>
  </sheetViews>
  <sheetFormatPr baseColWidth="10" defaultColWidth="11.42578125" defaultRowHeight="12.75" x14ac:dyDescent="0.2"/>
  <cols>
    <col min="1" max="1" width="12.28515625" style="2" bestFit="1" customWidth="1"/>
    <col min="2" max="2" width="130.140625" style="2" bestFit="1" customWidth="1"/>
    <col min="3" max="3" width="9.140625" style="2" bestFit="1" customWidth="1"/>
    <col min="4" max="4" width="11.85546875" style="2" bestFit="1" customWidth="1"/>
    <col min="5" max="5" width="18" style="2" bestFit="1" customWidth="1"/>
    <col min="6" max="6" width="14.85546875" style="2" bestFit="1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137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>E6*D6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ref="F7:F15" si="1">E7*D7</f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29</v>
      </c>
      <c r="C11" s="2" t="s">
        <v>2</v>
      </c>
      <c r="D11" s="2">
        <v>1</v>
      </c>
      <c r="E11" s="2">
        <f>VLOOKUP(B11,'Listado de precios'!$A$5:$C$184,3,0)</f>
        <v>842</v>
      </c>
      <c r="F11" s="2">
        <f t="shared" si="1"/>
        <v>842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22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D15" s="2">
        <v>1</v>
      </c>
      <c r="E15" s="2">
        <f>VLOOKUP(B15,'Listado de precios'!$A$5:$C$184,3,0)</f>
        <v>10000</v>
      </c>
      <c r="F15" s="2">
        <f t="shared" si="1"/>
        <v>10000</v>
      </c>
    </row>
    <row r="16" spans="1:6" x14ac:dyDescent="0.2">
      <c r="E16" s="2" t="s">
        <v>87</v>
      </c>
      <c r="F16" s="2">
        <f>SUM(F6:F15)</f>
        <v>51344.987000000001</v>
      </c>
    </row>
    <row r="18" spans="1:6" x14ac:dyDescent="0.2">
      <c r="A18" s="2" t="s">
        <v>10</v>
      </c>
      <c r="B18" s="2" t="s">
        <v>136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>D20*E20</f>
        <v>192.89100000000002</v>
      </c>
    </row>
    <row r="21" spans="1:6" x14ac:dyDescent="0.2">
      <c r="A21" s="2">
        <f t="shared" ref="A21:A29" si="2">A20+0.01</f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ref="F21:F29" si="3">D21*E21</f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29</v>
      </c>
      <c r="C25" s="2" t="s">
        <v>2</v>
      </c>
      <c r="D25" s="2">
        <v>1</v>
      </c>
      <c r="E25" s="2">
        <f>VLOOKUP(B25,'Listado de precios'!$A$5:$C$184,3,0)</f>
        <v>842</v>
      </c>
      <c r="F25" s="2">
        <f t="shared" si="3"/>
        <v>842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 t="shared" si="3"/>
        <v>6000</v>
      </c>
    </row>
    <row r="30" spans="1:6" x14ac:dyDescent="0.2">
      <c r="E30" s="2" t="s">
        <v>87</v>
      </c>
      <c r="F30" s="2">
        <f>SUM(F20:F29)</f>
        <v>65322.293160000001</v>
      </c>
    </row>
    <row r="33" spans="1:6" x14ac:dyDescent="0.2">
      <c r="A33" s="2" t="s">
        <v>10</v>
      </c>
      <c r="B33" s="2" t="s">
        <v>145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>D35*E35</f>
        <v>192.89100000000002</v>
      </c>
    </row>
    <row r="36" spans="1:6" x14ac:dyDescent="0.2">
      <c r="A36" s="2">
        <f t="shared" ref="A36:A41" si="4">A35+0.01</f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ref="F36:F41" si="5">D36*E36</f>
        <v>279</v>
      </c>
    </row>
    <row r="37" spans="1:6" x14ac:dyDescent="0.2">
      <c r="A37" s="2">
        <f t="shared" si="4"/>
        <v>3.0299999999999994</v>
      </c>
      <c r="B37" s="2" t="s">
        <v>150</v>
      </c>
      <c r="C37" s="2" t="s">
        <v>1</v>
      </c>
      <c r="D37" s="2">
        <v>8</v>
      </c>
      <c r="E37" s="2">
        <f>VLOOKUP(B37,'Listado de precios'!$A$5:$C$184,3,0)</f>
        <v>880</v>
      </c>
      <c r="F37" s="2">
        <f t="shared" si="5"/>
        <v>7040</v>
      </c>
    </row>
    <row r="38" spans="1:6" x14ac:dyDescent="0.2">
      <c r="A38" s="2">
        <f t="shared" si="4"/>
        <v>3.0399999999999991</v>
      </c>
      <c r="B38" s="2" t="s">
        <v>131</v>
      </c>
      <c r="C38" s="2" t="s">
        <v>1</v>
      </c>
      <c r="D38" s="2">
        <f>D37</f>
        <v>8</v>
      </c>
      <c r="E38" s="2">
        <f>VLOOKUP(B38,'Listado de precios'!$A$5:$C$184,3,0)</f>
        <v>2167</v>
      </c>
      <c r="F38" s="2">
        <f t="shared" si="5"/>
        <v>17336</v>
      </c>
    </row>
    <row r="39" spans="1:6" x14ac:dyDescent="0.2">
      <c r="A39" s="2">
        <f t="shared" si="4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5"/>
        <v>4200</v>
      </c>
    </row>
    <row r="40" spans="1:6" x14ac:dyDescent="0.2">
      <c r="A40" s="2">
        <f t="shared" si="4"/>
        <v>3.0599999999999987</v>
      </c>
      <c r="B40" s="2" t="s">
        <v>29</v>
      </c>
      <c r="C40" s="2" t="s">
        <v>2</v>
      </c>
      <c r="D40" s="2">
        <v>1</v>
      </c>
      <c r="E40" s="2">
        <f>VLOOKUP(B40,'Listado de precios'!$A$5:$C$184,3,0)</f>
        <v>842</v>
      </c>
      <c r="F40" s="2">
        <f t="shared" si="5"/>
        <v>842</v>
      </c>
    </row>
    <row r="41" spans="1:6" x14ac:dyDescent="0.2">
      <c r="A41" s="2">
        <f t="shared" si="4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5"/>
        <v>9630</v>
      </c>
    </row>
    <row r="42" spans="1:6" x14ac:dyDescent="0.2">
      <c r="E42" s="2" t="s">
        <v>87</v>
      </c>
      <c r="F42" s="2">
        <f>SUM(F35:F41)</f>
        <v>39519.891000000003</v>
      </c>
    </row>
    <row r="44" spans="1:6" x14ac:dyDescent="0.2">
      <c r="A44" s="2" t="s">
        <v>10</v>
      </c>
      <c r="B44" s="2" t="s">
        <v>140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f t="shared" ref="A46:A55" si="6">A45+0.01</f>
        <v>4.01</v>
      </c>
      <c r="B46" s="2" t="s">
        <v>37</v>
      </c>
      <c r="C46" s="2" t="s">
        <v>38</v>
      </c>
      <c r="D46" s="2">
        <v>3.3900000000000002E-3</v>
      </c>
      <c r="E46" s="2">
        <f>VLOOKUP(B46,'Listado de precios'!$A$5:$C$184,3,0)</f>
        <v>56900</v>
      </c>
      <c r="F46" s="2">
        <f>E46*D46</f>
        <v>192.89100000000002</v>
      </c>
    </row>
    <row r="47" spans="1:6" x14ac:dyDescent="0.2">
      <c r="A47" s="2">
        <f t="shared" si="6"/>
        <v>4.0199999999999996</v>
      </c>
      <c r="B47" s="2" t="s">
        <v>53</v>
      </c>
      <c r="C47" s="2" t="s">
        <v>2</v>
      </c>
      <c r="D47" s="2">
        <v>0.01</v>
      </c>
      <c r="E47" s="2">
        <f>VLOOKUP(B47,'Listado de precios'!$A$5:$C$184,3,0)</f>
        <v>27900</v>
      </c>
      <c r="F47" s="2">
        <f t="shared" ref="F47:F55" si="7">E47*D47</f>
        <v>279</v>
      </c>
    </row>
    <row r="48" spans="1:6" x14ac:dyDescent="0.2">
      <c r="A48" s="2">
        <f t="shared" si="6"/>
        <v>4.0299999999999994</v>
      </c>
      <c r="B48" s="2" t="s">
        <v>150</v>
      </c>
      <c r="C48" s="2" t="s">
        <v>1</v>
      </c>
      <c r="D48" s="2">
        <v>5</v>
      </c>
      <c r="E48" s="2">
        <f>VLOOKUP(B48,'Listado de precios'!$A$5:$C$184,3,0)</f>
        <v>880</v>
      </c>
      <c r="F48" s="2">
        <f t="shared" si="7"/>
        <v>4400</v>
      </c>
    </row>
    <row r="49" spans="1:6" x14ac:dyDescent="0.2">
      <c r="A49" s="2">
        <f t="shared" si="6"/>
        <v>4.0399999999999991</v>
      </c>
      <c r="B49" s="2" t="s">
        <v>131</v>
      </c>
      <c r="C49" s="2" t="s">
        <v>1</v>
      </c>
      <c r="D49" s="2">
        <f>D48</f>
        <v>5</v>
      </c>
      <c r="E49" s="2">
        <f>VLOOKUP(B49,'Listado de precios'!$A$5:$C$184,3,0)</f>
        <v>2167</v>
      </c>
      <c r="F49" s="2">
        <f t="shared" si="7"/>
        <v>10835</v>
      </c>
    </row>
    <row r="50" spans="1:6" x14ac:dyDescent="0.2">
      <c r="A50" s="2">
        <f t="shared" si="6"/>
        <v>4.0499999999999989</v>
      </c>
      <c r="B50" s="2" t="s">
        <v>69</v>
      </c>
      <c r="C50" s="2" t="s">
        <v>2</v>
      </c>
      <c r="D50" s="2">
        <v>1</v>
      </c>
      <c r="E50" s="2">
        <f>VLOOKUP(B50,'Listado de precios'!$A$5:$C$184,3,0)</f>
        <v>4400</v>
      </c>
      <c r="F50" s="2">
        <f t="shared" si="7"/>
        <v>4400</v>
      </c>
    </row>
    <row r="51" spans="1:6" x14ac:dyDescent="0.2">
      <c r="A51" s="2">
        <f t="shared" si="6"/>
        <v>4.0599999999999987</v>
      </c>
      <c r="B51" s="2" t="s">
        <v>29</v>
      </c>
      <c r="C51" s="2" t="s">
        <v>2</v>
      </c>
      <c r="D51" s="2">
        <v>1</v>
      </c>
      <c r="E51" s="2">
        <f>VLOOKUP(B51,'Listado de precios'!$A$5:$C$184,3,0)</f>
        <v>842</v>
      </c>
      <c r="F51" s="2">
        <f t="shared" si="7"/>
        <v>842</v>
      </c>
    </row>
    <row r="52" spans="1:6" x14ac:dyDescent="0.2">
      <c r="A52" s="2">
        <f t="shared" si="6"/>
        <v>4.0699999999999985</v>
      </c>
      <c r="B52" s="2" t="s">
        <v>41</v>
      </c>
      <c r="C52" s="2" t="s">
        <v>2</v>
      </c>
      <c r="D52" s="2">
        <v>1</v>
      </c>
      <c r="E52" s="2">
        <f>VLOOKUP(B52,'Listado de precios'!$A$5:$C$184,3,0)</f>
        <v>1100</v>
      </c>
      <c r="F52" s="2">
        <f t="shared" si="7"/>
        <v>1100</v>
      </c>
    </row>
    <row r="53" spans="1:6" x14ac:dyDescent="0.2">
      <c r="A53" s="2">
        <f t="shared" si="6"/>
        <v>4.0799999999999983</v>
      </c>
      <c r="B53" s="2" t="s">
        <v>22</v>
      </c>
      <c r="C53" s="2" t="s">
        <v>1</v>
      </c>
      <c r="D53" s="2">
        <f>D48+1</f>
        <v>6</v>
      </c>
      <c r="E53" s="2">
        <f>VLOOKUP(B53,'Listado de precios'!$A$5:$C$184,3,0)</f>
        <v>1076.0159999999998</v>
      </c>
      <c r="F53" s="2">
        <f t="shared" si="7"/>
        <v>6456.0959999999995</v>
      </c>
    </row>
    <row r="54" spans="1:6" x14ac:dyDescent="0.2">
      <c r="A54" s="2">
        <f t="shared" si="6"/>
        <v>4.0899999999999981</v>
      </c>
      <c r="B54" s="2" t="s">
        <v>62</v>
      </c>
      <c r="C54" s="2" t="s">
        <v>2</v>
      </c>
      <c r="D54" s="2">
        <v>1</v>
      </c>
      <c r="E54" s="2">
        <f>VLOOKUP(B54,'Listado de precios'!$A$5:$C$184,3,0)</f>
        <v>12840</v>
      </c>
      <c r="F54" s="2">
        <f t="shared" si="7"/>
        <v>12840</v>
      </c>
    </row>
    <row r="55" spans="1:6" x14ac:dyDescent="0.2">
      <c r="A55" s="2">
        <f t="shared" si="6"/>
        <v>4.0999999999999979</v>
      </c>
      <c r="B55" s="2" t="s">
        <v>146</v>
      </c>
      <c r="D55" s="2">
        <v>1</v>
      </c>
      <c r="E55" s="2">
        <f>VLOOKUP(B55,'Listado de precios'!$A$5:$C$184,3,0)</f>
        <v>10000</v>
      </c>
      <c r="F55" s="2">
        <f t="shared" si="7"/>
        <v>10000</v>
      </c>
    </row>
    <row r="56" spans="1:6" x14ac:dyDescent="0.2">
      <c r="E56" s="2" t="s">
        <v>87</v>
      </c>
      <c r="F56" s="2">
        <f>SUM(F46:F55)</f>
        <v>51344.987000000001</v>
      </c>
    </row>
    <row r="58" spans="1:6" x14ac:dyDescent="0.2">
      <c r="A58" s="2" t="s">
        <v>10</v>
      </c>
      <c r="B58" s="2" t="s">
        <v>141</v>
      </c>
    </row>
    <row r="59" spans="1:6" x14ac:dyDescent="0.2">
      <c r="A59" s="2">
        <v>5</v>
      </c>
      <c r="B59" s="2" t="s">
        <v>15</v>
      </c>
    </row>
    <row r="60" spans="1:6" x14ac:dyDescent="0.2">
      <c r="A60" s="2">
        <f>A59+0.01</f>
        <v>5.01</v>
      </c>
      <c r="B60" s="2" t="s">
        <v>37</v>
      </c>
      <c r="C60" s="2" t="s">
        <v>38</v>
      </c>
      <c r="D60" s="2">
        <v>3.3900000000000002E-3</v>
      </c>
      <c r="E60" s="2">
        <f>VLOOKUP(B60,'Listado de precios'!$A$5:$C$184,3,0)</f>
        <v>56900</v>
      </c>
      <c r="F60" s="2">
        <f>D60*E60</f>
        <v>192.89100000000002</v>
      </c>
    </row>
    <row r="61" spans="1:6" x14ac:dyDescent="0.2">
      <c r="A61" s="2">
        <f t="shared" ref="A61:A69" si="8">A60+0.01</f>
        <v>5.0199999999999996</v>
      </c>
      <c r="B61" s="2" t="s">
        <v>53</v>
      </c>
      <c r="C61" s="2" t="s">
        <v>2</v>
      </c>
      <c r="D61" s="2">
        <v>0.01</v>
      </c>
      <c r="E61" s="2">
        <f>VLOOKUP(B61,'Listado de precios'!$A$5:$C$184,3,0)</f>
        <v>27900</v>
      </c>
      <c r="F61" s="2">
        <f t="shared" ref="F61:F69" si="9">D61*E61</f>
        <v>279</v>
      </c>
    </row>
    <row r="62" spans="1:6" x14ac:dyDescent="0.2">
      <c r="A62" s="2">
        <f t="shared" si="8"/>
        <v>5.0299999999999994</v>
      </c>
      <c r="B62" s="2" t="s">
        <v>150</v>
      </c>
      <c r="C62" s="2" t="s">
        <v>1</v>
      </c>
      <c r="D62" s="2">
        <v>7</v>
      </c>
      <c r="E62" s="2">
        <f>VLOOKUP(B62,'Listado de precios'!$A$5:$C$184,3,0)</f>
        <v>880</v>
      </c>
      <c r="F62" s="2">
        <f t="shared" si="9"/>
        <v>6160</v>
      </c>
    </row>
    <row r="63" spans="1:6" x14ac:dyDescent="0.2">
      <c r="A63" s="2">
        <f t="shared" si="8"/>
        <v>5.0399999999999991</v>
      </c>
      <c r="B63" s="2" t="s">
        <v>131</v>
      </c>
      <c r="C63" s="2" t="s">
        <v>1</v>
      </c>
      <c r="D63" s="2">
        <v>7</v>
      </c>
      <c r="E63" s="2">
        <f>VLOOKUP(B63,'Listado de precios'!$A$5:$C$184,3,0)</f>
        <v>2167</v>
      </c>
      <c r="F63" s="2">
        <f t="shared" si="9"/>
        <v>15169</v>
      </c>
    </row>
    <row r="64" spans="1:6" x14ac:dyDescent="0.2">
      <c r="A64" s="2">
        <f t="shared" si="8"/>
        <v>5.0499999999999989</v>
      </c>
      <c r="B64" s="2" t="s">
        <v>71</v>
      </c>
      <c r="C64" s="2" t="s">
        <v>2</v>
      </c>
      <c r="D64" s="2">
        <v>1</v>
      </c>
      <c r="E64" s="2">
        <f>VLOOKUP(B64,'Listado de precios'!$A$5:$C$184,3,0)</f>
        <v>15000</v>
      </c>
      <c r="F64" s="2">
        <f t="shared" si="9"/>
        <v>15000</v>
      </c>
    </row>
    <row r="65" spans="1:6" x14ac:dyDescent="0.2">
      <c r="A65" s="2">
        <f t="shared" si="8"/>
        <v>5.0599999999999987</v>
      </c>
      <c r="B65" s="2" t="s">
        <v>29</v>
      </c>
      <c r="C65" s="2" t="s">
        <v>2</v>
      </c>
      <c r="D65" s="2">
        <v>1</v>
      </c>
      <c r="E65" s="2">
        <f>VLOOKUP(B65,'Listado de precios'!$A$5:$C$184,3,0)</f>
        <v>842</v>
      </c>
      <c r="F65" s="2">
        <f t="shared" si="9"/>
        <v>842</v>
      </c>
    </row>
    <row r="66" spans="1:6" x14ac:dyDescent="0.2">
      <c r="A66" s="2">
        <f t="shared" si="8"/>
        <v>5.0699999999999985</v>
      </c>
      <c r="B66" s="2" t="s">
        <v>28</v>
      </c>
      <c r="C66" s="2" t="s">
        <v>1</v>
      </c>
      <c r="D66" s="2">
        <v>14</v>
      </c>
      <c r="E66" s="2">
        <f>VLOOKUP(B66,'Listado de precios'!$A$5:$C$184,3,0)</f>
        <v>938.71194000000003</v>
      </c>
      <c r="F66" s="2">
        <f t="shared" si="9"/>
        <v>13141.96716</v>
      </c>
    </row>
    <row r="67" spans="1:6" x14ac:dyDescent="0.2">
      <c r="A67" s="2">
        <f t="shared" si="8"/>
        <v>5.0799999999999983</v>
      </c>
      <c r="B67" s="2" t="s">
        <v>42</v>
      </c>
      <c r="C67" s="2" t="s">
        <v>2</v>
      </c>
      <c r="D67" s="2">
        <v>2</v>
      </c>
      <c r="E67" s="2">
        <f>VLOOKUP(B67,'Listado de precios'!$A$5:$C$184,3,0)</f>
        <v>895.71749999999997</v>
      </c>
      <c r="F67" s="2">
        <f t="shared" si="9"/>
        <v>1791.4349999999999</v>
      </c>
    </row>
    <row r="68" spans="1:6" x14ac:dyDescent="0.2">
      <c r="A68" s="2">
        <f t="shared" si="8"/>
        <v>5.0899999999999981</v>
      </c>
      <c r="B68" s="2" t="s">
        <v>64</v>
      </c>
      <c r="C68" s="2" t="s">
        <v>2</v>
      </c>
      <c r="D68" s="2">
        <v>1</v>
      </c>
      <c r="E68" s="2">
        <f>VLOOKUP(B68,'Listado de precios'!$A$5:$C$184,3,0)</f>
        <v>12840</v>
      </c>
      <c r="F68" s="2">
        <f t="shared" si="9"/>
        <v>12840</v>
      </c>
    </row>
    <row r="69" spans="1:6" x14ac:dyDescent="0.2">
      <c r="A69" s="2">
        <f t="shared" si="8"/>
        <v>5.0999999999999979</v>
      </c>
      <c r="B69" s="2" t="s">
        <v>147</v>
      </c>
      <c r="C69" s="2" t="s">
        <v>2</v>
      </c>
      <c r="D69" s="2">
        <v>1</v>
      </c>
      <c r="E69" s="2">
        <f>VLOOKUP(B69,'Listado de precios'!$A$5:$C$184,3,0)</f>
        <v>6000</v>
      </c>
      <c r="F69" s="2">
        <f t="shared" si="9"/>
        <v>6000</v>
      </c>
    </row>
    <row r="70" spans="1:6" x14ac:dyDescent="0.2">
      <c r="E70" s="2" t="s">
        <v>87</v>
      </c>
      <c r="F70" s="2">
        <f>SUM(F60:F69)</f>
        <v>71416.293160000001</v>
      </c>
    </row>
    <row r="73" spans="1:6" x14ac:dyDescent="0.2">
      <c r="A73" s="2" t="s">
        <v>10</v>
      </c>
      <c r="B73" s="2" t="s">
        <v>142</v>
      </c>
    </row>
    <row r="74" spans="1:6" x14ac:dyDescent="0.2">
      <c r="A74" s="2">
        <v>6</v>
      </c>
      <c r="B74" s="2" t="s">
        <v>15</v>
      </c>
    </row>
    <row r="75" spans="1:6" x14ac:dyDescent="0.2">
      <c r="A75" s="2">
        <f>A74+0.01</f>
        <v>6.01</v>
      </c>
      <c r="B75" s="2" t="s">
        <v>37</v>
      </c>
      <c r="C75" s="2" t="s">
        <v>38</v>
      </c>
      <c r="D75" s="2">
        <v>3.3900000000000002E-3</v>
      </c>
      <c r="E75" s="2">
        <f>VLOOKUP(B75,'Listado de precios'!$A$5:$C$184,3,0)</f>
        <v>56900</v>
      </c>
      <c r="F75" s="2">
        <f t="shared" ref="F75:F81" si="10">D75*E75</f>
        <v>192.89100000000002</v>
      </c>
    </row>
    <row r="76" spans="1:6" x14ac:dyDescent="0.2">
      <c r="A76" s="2">
        <f t="shared" ref="A76:A81" si="11">A75+0.01</f>
        <v>6.02</v>
      </c>
      <c r="B76" s="2" t="s">
        <v>53</v>
      </c>
      <c r="C76" s="2" t="s">
        <v>2</v>
      </c>
      <c r="D76" s="2">
        <v>0.01</v>
      </c>
      <c r="E76" s="2">
        <f>VLOOKUP(B76,'Listado de precios'!$A$5:$C$184,3,0)</f>
        <v>27900</v>
      </c>
      <c r="F76" s="2">
        <f t="shared" si="10"/>
        <v>279</v>
      </c>
    </row>
    <row r="77" spans="1:6" x14ac:dyDescent="0.2">
      <c r="A77" s="2">
        <f t="shared" si="11"/>
        <v>6.0299999999999994</v>
      </c>
      <c r="B77" s="2" t="s">
        <v>150</v>
      </c>
      <c r="C77" s="2" t="s">
        <v>1</v>
      </c>
      <c r="D77" s="2">
        <v>8</v>
      </c>
      <c r="E77" s="2">
        <f>VLOOKUP(B77,'Listado de precios'!$A$5:$C$184,3,0)</f>
        <v>880</v>
      </c>
      <c r="F77" s="2">
        <f t="shared" si="10"/>
        <v>7040</v>
      </c>
    </row>
    <row r="78" spans="1:6" x14ac:dyDescent="0.2">
      <c r="A78" s="2">
        <f t="shared" si="11"/>
        <v>6.0399999999999991</v>
      </c>
      <c r="B78" s="2" t="s">
        <v>131</v>
      </c>
      <c r="C78" s="2" t="s">
        <v>1</v>
      </c>
      <c r="D78" s="2">
        <f>D77</f>
        <v>8</v>
      </c>
      <c r="E78" s="2">
        <f>VLOOKUP(B78,'Listado de precios'!$A$5:$C$184,3,0)</f>
        <v>2167</v>
      </c>
      <c r="F78" s="2">
        <f t="shared" si="10"/>
        <v>17336</v>
      </c>
    </row>
    <row r="79" spans="1:6" x14ac:dyDescent="0.2">
      <c r="A79" s="2">
        <f t="shared" si="11"/>
        <v>6.0499999999999989</v>
      </c>
      <c r="B79" s="2" t="s">
        <v>74</v>
      </c>
      <c r="C79" s="2" t="s">
        <v>75</v>
      </c>
      <c r="D79" s="2">
        <v>1</v>
      </c>
      <c r="E79" s="2">
        <f>VLOOKUP(B79,'Listado de precios'!$A$5:$C$184,3,0)</f>
        <v>4200</v>
      </c>
      <c r="F79" s="2">
        <f t="shared" si="10"/>
        <v>4200</v>
      </c>
    </row>
    <row r="80" spans="1:6" x14ac:dyDescent="0.2">
      <c r="A80" s="2">
        <f t="shared" si="11"/>
        <v>6.0599999999999987</v>
      </c>
      <c r="B80" s="2" t="s">
        <v>29</v>
      </c>
      <c r="C80" s="2" t="s">
        <v>2</v>
      </c>
      <c r="D80" s="2">
        <v>1</v>
      </c>
      <c r="E80" s="2">
        <f>VLOOKUP(B80,'Listado de precios'!$A$5:$C$184,3,0)</f>
        <v>842</v>
      </c>
      <c r="F80" s="2">
        <f t="shared" si="10"/>
        <v>842</v>
      </c>
    </row>
    <row r="81" spans="1:6" x14ac:dyDescent="0.2">
      <c r="A81" s="2">
        <f t="shared" si="11"/>
        <v>6.0699999999999985</v>
      </c>
      <c r="B81" s="2" t="s">
        <v>63</v>
      </c>
      <c r="C81" s="2" t="s">
        <v>2</v>
      </c>
      <c r="D81" s="2">
        <v>1</v>
      </c>
      <c r="E81" s="2">
        <f>VLOOKUP(B81,'Listado de precios'!$A$5:$C$184,3,0)</f>
        <v>9630</v>
      </c>
      <c r="F81" s="2">
        <f t="shared" si="10"/>
        <v>9630</v>
      </c>
    </row>
    <row r="82" spans="1:6" x14ac:dyDescent="0.2">
      <c r="E82" s="2" t="s">
        <v>87</v>
      </c>
      <c r="F82" s="2">
        <f>SUM(F75:F81)</f>
        <v>39519.891000000003</v>
      </c>
    </row>
    <row r="84" spans="1:6" x14ac:dyDescent="0.2">
      <c r="A84" s="2" t="s">
        <v>10</v>
      </c>
      <c r="B84" s="2" t="s">
        <v>143</v>
      </c>
    </row>
    <row r="85" spans="1:6" x14ac:dyDescent="0.2">
      <c r="A85" s="2">
        <v>7</v>
      </c>
      <c r="B85" s="2" t="s">
        <v>15</v>
      </c>
    </row>
    <row r="86" spans="1:6" x14ac:dyDescent="0.2">
      <c r="A86" s="2">
        <f t="shared" ref="A86:A94" si="12">A85+0.01</f>
        <v>7.01</v>
      </c>
      <c r="B86" s="2" t="s">
        <v>32</v>
      </c>
      <c r="C86" s="2" t="s">
        <v>2</v>
      </c>
      <c r="D86" s="2">
        <v>1</v>
      </c>
      <c r="E86" s="2">
        <f>VLOOKUP(B86,'Listado de precios'!$A$5:$C$184,3,0)</f>
        <v>31887.542999999998</v>
      </c>
      <c r="F86" s="2">
        <f t="shared" ref="F86:F94" si="13">D86*E86</f>
        <v>31887.542999999998</v>
      </c>
    </row>
    <row r="87" spans="1:6" x14ac:dyDescent="0.2">
      <c r="A87" s="2">
        <f t="shared" si="12"/>
        <v>7.02</v>
      </c>
      <c r="B87" s="2" t="s">
        <v>79</v>
      </c>
      <c r="C87" s="2" t="s">
        <v>1</v>
      </c>
      <c r="D87" s="2">
        <v>7.2</v>
      </c>
      <c r="E87" s="2">
        <f>VLOOKUP(B87,'Listado de precios'!$A$5:$C$184,3,0)</f>
        <v>4659</v>
      </c>
      <c r="F87" s="2">
        <f t="shared" si="13"/>
        <v>33544.800000000003</v>
      </c>
    </row>
    <row r="88" spans="1:6" x14ac:dyDescent="0.2">
      <c r="A88" s="2">
        <f t="shared" si="12"/>
        <v>7.0299999999999994</v>
      </c>
      <c r="B88" s="2" t="s">
        <v>129</v>
      </c>
      <c r="C88" s="2" t="s">
        <v>1</v>
      </c>
      <c r="D88" s="2">
        <f>D87</f>
        <v>7.2</v>
      </c>
      <c r="E88" s="2">
        <f>VLOOKUP(B88,'Listado de precios'!$A$5:$C$184,3,0)</f>
        <v>2167</v>
      </c>
      <c r="F88" s="2">
        <f t="shared" si="13"/>
        <v>15602.4</v>
      </c>
    </row>
    <row r="89" spans="1:6" x14ac:dyDescent="0.2">
      <c r="A89" s="2">
        <f t="shared" si="12"/>
        <v>7.0399999999999991</v>
      </c>
      <c r="B89" s="2" t="s">
        <v>52</v>
      </c>
      <c r="C89" s="2" t="s">
        <v>2</v>
      </c>
      <c r="D89" s="2">
        <v>7</v>
      </c>
      <c r="E89" s="2">
        <f>VLOOKUP(B89,'Listado de precios'!$A$5:$C$184,3,0)</f>
        <v>165</v>
      </c>
      <c r="F89" s="2">
        <f t="shared" si="13"/>
        <v>1155</v>
      </c>
    </row>
    <row r="90" spans="1:6" x14ac:dyDescent="0.2">
      <c r="A90" s="2">
        <f t="shared" si="12"/>
        <v>7.0499999999999989</v>
      </c>
      <c r="B90" s="2" t="s">
        <v>0</v>
      </c>
      <c r="C90" s="2" t="s">
        <v>1</v>
      </c>
      <c r="D90" s="2">
        <v>2.9</v>
      </c>
      <c r="E90" s="2">
        <f>VLOOKUP(B90,'Listado de precios'!$A$5:$C$184,3,0)</f>
        <v>600</v>
      </c>
      <c r="F90" s="2">
        <f t="shared" si="13"/>
        <v>1740</v>
      </c>
    </row>
    <row r="91" spans="1:6" x14ac:dyDescent="0.2">
      <c r="A91" s="2">
        <f t="shared" si="12"/>
        <v>7.0599999999999987</v>
      </c>
      <c r="B91" s="2" t="s">
        <v>85</v>
      </c>
      <c r="C91" s="2" t="s">
        <v>2</v>
      </c>
      <c r="D91" s="2">
        <v>1</v>
      </c>
      <c r="E91" s="2">
        <f>VLOOKUP(B91,'Listado de precios'!$A$5:$C$184,3,0)</f>
        <v>2316.6666666666665</v>
      </c>
      <c r="F91" s="2">
        <f>D91*E91</f>
        <v>2316.6666666666665</v>
      </c>
    </row>
    <row r="92" spans="1:6" x14ac:dyDescent="0.2">
      <c r="A92" s="2">
        <f t="shared" si="12"/>
        <v>7.0699999999999985</v>
      </c>
      <c r="B92" s="2" t="s">
        <v>41</v>
      </c>
      <c r="C92" s="2" t="s">
        <v>2</v>
      </c>
      <c r="D92" s="2">
        <v>3</v>
      </c>
      <c r="E92" s="2">
        <f>VLOOKUP(B92,'Listado de precios'!$A$5:$C$184,3,0)</f>
        <v>1100</v>
      </c>
      <c r="F92" s="2">
        <f>D92*E92</f>
        <v>3300</v>
      </c>
    </row>
    <row r="93" spans="1:6" x14ac:dyDescent="0.2">
      <c r="A93" s="2">
        <f t="shared" si="12"/>
        <v>7.0799999999999983</v>
      </c>
      <c r="B93" s="2" t="s">
        <v>70</v>
      </c>
      <c r="C93" s="2" t="s">
        <v>2</v>
      </c>
      <c r="D93" s="2">
        <v>1</v>
      </c>
      <c r="E93" s="2">
        <f>VLOOKUP(B93,'Listado de precios'!$A$5:$C$184,3,0)</f>
        <v>9200</v>
      </c>
      <c r="F93" s="2">
        <f>D93*E93</f>
        <v>9200</v>
      </c>
    </row>
    <row r="94" spans="1:6" x14ac:dyDescent="0.2">
      <c r="A94" s="2">
        <f t="shared" si="12"/>
        <v>7.0899999999999981</v>
      </c>
      <c r="B94" s="2" t="s">
        <v>61</v>
      </c>
      <c r="C94" s="2" t="s">
        <v>2</v>
      </c>
      <c r="D94" s="2">
        <v>1</v>
      </c>
      <c r="E94" s="2">
        <f>VLOOKUP(B94,'Listado de precios'!$A$5:$C$184,3,0)</f>
        <v>19260</v>
      </c>
      <c r="F94" s="2">
        <f t="shared" si="13"/>
        <v>19260</v>
      </c>
    </row>
    <row r="95" spans="1:6" x14ac:dyDescent="0.2">
      <c r="E95" s="2" t="s">
        <v>87</v>
      </c>
      <c r="F95" s="2">
        <f>SUM(F86:F94)</f>
        <v>118006.40966666667</v>
      </c>
    </row>
    <row r="97" spans="1:6" x14ac:dyDescent="0.2">
      <c r="A97" s="2" t="s">
        <v>10</v>
      </c>
      <c r="B97" s="2" t="s">
        <v>106</v>
      </c>
    </row>
    <row r="98" spans="1:6" x14ac:dyDescent="0.2">
      <c r="A98" s="2">
        <v>8</v>
      </c>
      <c r="B98" s="2" t="s">
        <v>15</v>
      </c>
    </row>
    <row r="99" spans="1:6" x14ac:dyDescent="0.2">
      <c r="A99" s="2">
        <f t="shared" ref="A99:A115" si="14">A98+0.01</f>
        <v>8.01</v>
      </c>
      <c r="B99" s="2" t="s">
        <v>48</v>
      </c>
      <c r="C99" s="2" t="s">
        <v>2</v>
      </c>
      <c r="D99" s="2">
        <v>1</v>
      </c>
      <c r="E99" s="2">
        <f>VLOOKUP(B99,'Listado de precios'!$A$5:$C$184,3,0)</f>
        <v>710655</v>
      </c>
      <c r="F99" s="2">
        <f t="shared" ref="F99:F115" si="15">E99*D99</f>
        <v>710655</v>
      </c>
    </row>
    <row r="100" spans="1:6" x14ac:dyDescent="0.2">
      <c r="A100" s="2">
        <f t="shared" si="14"/>
        <v>8.02</v>
      </c>
      <c r="B100" s="2" t="s">
        <v>149</v>
      </c>
      <c r="C100" s="2" t="s">
        <v>2</v>
      </c>
      <c r="D100" s="2">
        <v>1</v>
      </c>
      <c r="E100" s="2">
        <f>VLOOKUP(B100,'Listado de precios'!$A$5:$C$184,3,0)</f>
        <v>8560</v>
      </c>
      <c r="F100" s="2">
        <f>E100*D100</f>
        <v>8560</v>
      </c>
    </row>
    <row r="101" spans="1:6" x14ac:dyDescent="0.2">
      <c r="A101" s="2">
        <f t="shared" si="14"/>
        <v>8.0299999999999994</v>
      </c>
      <c r="B101" s="2" t="s">
        <v>160</v>
      </c>
      <c r="C101" s="2" t="s">
        <v>1</v>
      </c>
      <c r="D101" s="2">
        <v>4</v>
      </c>
      <c r="E101" s="2">
        <f>VLOOKUP(B101,'Listado de precios'!$A$5:$C$184,3,0)</f>
        <v>10065</v>
      </c>
      <c r="F101" s="2">
        <f t="shared" si="15"/>
        <v>40260</v>
      </c>
    </row>
    <row r="102" spans="1:6" x14ac:dyDescent="0.2">
      <c r="A102" s="2">
        <f t="shared" si="14"/>
        <v>8.0399999999999991</v>
      </c>
      <c r="B102" s="2" t="s">
        <v>77</v>
      </c>
      <c r="C102" s="2" t="s">
        <v>1</v>
      </c>
      <c r="D102" s="2">
        <v>47.31</v>
      </c>
      <c r="E102" s="2">
        <f>VLOOKUP(B102,'Listado de precios'!$A$5:$C$184,3,0)</f>
        <v>9946</v>
      </c>
      <c r="F102" s="2">
        <f t="shared" si="15"/>
        <v>470545.26</v>
      </c>
    </row>
    <row r="103" spans="1:6" x14ac:dyDescent="0.2">
      <c r="A103" s="2">
        <f t="shared" si="14"/>
        <v>8.0499999999999989</v>
      </c>
      <c r="B103" s="2" t="s">
        <v>79</v>
      </c>
      <c r="C103" s="2" t="s">
        <v>1</v>
      </c>
      <c r="D103" s="2">
        <v>28.6</v>
      </c>
      <c r="E103" s="2">
        <f>VLOOKUP(B103,'Listado de precios'!$A$5:$C$184,3,0)</f>
        <v>4659</v>
      </c>
      <c r="F103" s="2">
        <f t="shared" si="15"/>
        <v>133247.4</v>
      </c>
    </row>
    <row r="104" spans="1:6" x14ac:dyDescent="0.2">
      <c r="A104" s="2">
        <f t="shared" si="14"/>
        <v>8.0599999999999987</v>
      </c>
      <c r="B104" s="2" t="s">
        <v>161</v>
      </c>
      <c r="C104" s="2" t="s">
        <v>1</v>
      </c>
      <c r="D104" s="2">
        <f>D101</f>
        <v>4</v>
      </c>
      <c r="E104" s="2">
        <f>VLOOKUP(B104,'Listado de precios'!$A$5:$C$184,3,0)</f>
        <v>2167</v>
      </c>
      <c r="F104" s="2">
        <f t="shared" si="15"/>
        <v>8668</v>
      </c>
    </row>
    <row r="105" spans="1:6" x14ac:dyDescent="0.2">
      <c r="A105" s="2">
        <f t="shared" si="14"/>
        <v>8.0699999999999985</v>
      </c>
      <c r="B105" s="2" t="s">
        <v>127</v>
      </c>
      <c r="C105" s="2" t="s">
        <v>1</v>
      </c>
      <c r="D105" s="2">
        <f>D102</f>
        <v>47.31</v>
      </c>
      <c r="E105" s="2">
        <f>VLOOKUP(B105,'Listado de precios'!$A$5:$C$184,3,0)</f>
        <v>4333</v>
      </c>
      <c r="F105" s="2">
        <f t="shared" si="15"/>
        <v>204994.23</v>
      </c>
    </row>
    <row r="106" spans="1:6" x14ac:dyDescent="0.2">
      <c r="A106" s="2">
        <f t="shared" si="14"/>
        <v>8.0799999999999983</v>
      </c>
      <c r="B106" s="2" t="s">
        <v>129</v>
      </c>
      <c r="C106" s="2" t="s">
        <v>1</v>
      </c>
      <c r="D106" s="2">
        <f>D103</f>
        <v>28.6</v>
      </c>
      <c r="E106" s="2">
        <f>VLOOKUP(B106,'Listado de precios'!$A$5:$C$184,3,0)</f>
        <v>2167</v>
      </c>
      <c r="F106" s="2">
        <f t="shared" si="15"/>
        <v>61976.200000000004</v>
      </c>
    </row>
    <row r="107" spans="1:6" x14ac:dyDescent="0.2">
      <c r="A107" s="2">
        <f t="shared" si="14"/>
        <v>8.0899999999999981</v>
      </c>
      <c r="B107" s="2" t="s">
        <v>50</v>
      </c>
      <c r="C107" s="2" t="s">
        <v>2</v>
      </c>
      <c r="D107" s="2">
        <v>48</v>
      </c>
      <c r="E107" s="2">
        <f>VLOOKUP(B107,'Listado de precios'!$A$5:$C$184,3,0)</f>
        <v>560</v>
      </c>
      <c r="F107" s="2">
        <f>E107*D107</f>
        <v>26880</v>
      </c>
    </row>
    <row r="108" spans="1:6" x14ac:dyDescent="0.2">
      <c r="A108" s="2">
        <f t="shared" si="14"/>
        <v>8.0999999999999979</v>
      </c>
      <c r="B108" s="2" t="s">
        <v>52</v>
      </c>
      <c r="C108" s="2" t="s">
        <v>2</v>
      </c>
      <c r="D108" s="2">
        <v>29</v>
      </c>
      <c r="E108" s="2">
        <f>VLOOKUP(B108,'Listado de precios'!$A$5:$C$184,3,0)</f>
        <v>165</v>
      </c>
      <c r="F108" s="2">
        <f>E108*D108</f>
        <v>4785</v>
      </c>
    </row>
    <row r="109" spans="1:6" x14ac:dyDescent="0.2">
      <c r="A109" s="2">
        <f t="shared" si="14"/>
        <v>8.1099999999999977</v>
      </c>
      <c r="B109" s="2" t="s">
        <v>0</v>
      </c>
      <c r="C109" s="2" t="s">
        <v>1</v>
      </c>
      <c r="D109" s="2">
        <v>11</v>
      </c>
      <c r="E109" s="2">
        <f>VLOOKUP(B109,'Listado de precios'!$A$5:$C$184,3,0)</f>
        <v>600</v>
      </c>
      <c r="F109" s="2">
        <f>E109*D109</f>
        <v>6600</v>
      </c>
    </row>
    <row r="110" spans="1:6" x14ac:dyDescent="0.2">
      <c r="A110" s="2">
        <f t="shared" si="14"/>
        <v>8.1199999999999974</v>
      </c>
      <c r="B110" s="2" t="s">
        <v>30</v>
      </c>
      <c r="C110" s="2" t="s">
        <v>2</v>
      </c>
      <c r="D110" s="2">
        <v>7</v>
      </c>
      <c r="E110" s="2">
        <f>VLOOKUP(B110,'Listado de precios'!$A$5:$C$184,3,0)</f>
        <v>86580</v>
      </c>
      <c r="F110" s="2">
        <f t="shared" si="15"/>
        <v>606060</v>
      </c>
    </row>
    <row r="111" spans="1:6" x14ac:dyDescent="0.2">
      <c r="A111" s="2">
        <f t="shared" si="14"/>
        <v>8.1299999999999972</v>
      </c>
      <c r="B111" s="2" t="s">
        <v>54</v>
      </c>
      <c r="C111" s="2" t="s">
        <v>2</v>
      </c>
      <c r="D111" s="2">
        <f>D110</f>
        <v>7</v>
      </c>
      <c r="E111" s="2">
        <f>VLOOKUP(B111,'Listado de precios'!$A$5:$C$184,3,0)</f>
        <v>8560</v>
      </c>
      <c r="F111" s="2">
        <f t="shared" si="15"/>
        <v>59920</v>
      </c>
    </row>
    <row r="112" spans="1:6" x14ac:dyDescent="0.2">
      <c r="A112" s="2">
        <f t="shared" si="14"/>
        <v>8.139999999999997</v>
      </c>
      <c r="B112" s="2" t="s">
        <v>27</v>
      </c>
      <c r="C112" s="2" t="s">
        <v>1</v>
      </c>
      <c r="D112" s="2">
        <v>164</v>
      </c>
      <c r="E112" s="2">
        <f>VLOOKUP(B112,'Listado de precios'!$A$5:$C$184,3,0)</f>
        <v>1076.0159999999998</v>
      </c>
      <c r="F112" s="2">
        <f>E112*D112</f>
        <v>176466.62399999998</v>
      </c>
    </row>
    <row r="113" spans="1:6" x14ac:dyDescent="0.2">
      <c r="A113" s="2">
        <f t="shared" si="14"/>
        <v>8.1499999999999968</v>
      </c>
      <c r="B113" s="2" t="s">
        <v>41</v>
      </c>
      <c r="C113" s="2" t="s">
        <v>2</v>
      </c>
      <c r="D113" s="2">
        <v>13</v>
      </c>
      <c r="E113" s="2">
        <f>VLOOKUP(B113,'Listado de precios'!$A$5:$C$184,3,0)</f>
        <v>1100</v>
      </c>
      <c r="F113" s="2">
        <f>E113*D113</f>
        <v>14300</v>
      </c>
    </row>
    <row r="114" spans="1:6" x14ac:dyDescent="0.2">
      <c r="A114" s="2">
        <f t="shared" si="14"/>
        <v>8.1599999999999966</v>
      </c>
      <c r="B114" s="2" t="s">
        <v>68</v>
      </c>
      <c r="C114" s="2" t="s">
        <v>2</v>
      </c>
      <c r="D114" s="2">
        <v>1</v>
      </c>
      <c r="E114" s="2">
        <f>VLOOKUP(B114,'Listado de precios'!$A$5:$C$184,3,0)</f>
        <v>18000</v>
      </c>
      <c r="F114" s="2">
        <f t="shared" si="15"/>
        <v>18000</v>
      </c>
    </row>
    <row r="115" spans="1:6" x14ac:dyDescent="0.2">
      <c r="A115" s="2">
        <f t="shared" si="14"/>
        <v>8.1699999999999964</v>
      </c>
      <c r="B115" s="2" t="s">
        <v>24</v>
      </c>
      <c r="C115" s="2" t="s">
        <v>1</v>
      </c>
      <c r="D115" s="2">
        <v>82</v>
      </c>
      <c r="E115" s="2">
        <f>VLOOKUP(B115,'Listado de precios'!$A$5:$C$184,3,0)</f>
        <v>1800</v>
      </c>
      <c r="F115" s="2">
        <f t="shared" si="15"/>
        <v>147600</v>
      </c>
    </row>
    <row r="116" spans="1:6" x14ac:dyDescent="0.2">
      <c r="E116" s="2" t="s">
        <v>87</v>
      </c>
      <c r="F116" s="2">
        <f>SUM(F99:F115)</f>
        <v>2699517.7139999997</v>
      </c>
    </row>
    <row r="118" spans="1:6" x14ac:dyDescent="0.2">
      <c r="A118" s="2" t="s">
        <v>10</v>
      </c>
      <c r="B118" s="2" t="s">
        <v>107</v>
      </c>
    </row>
    <row r="119" spans="1:6" x14ac:dyDescent="0.2">
      <c r="A119" s="2">
        <v>9</v>
      </c>
      <c r="B119" s="2" t="s">
        <v>15</v>
      </c>
    </row>
    <row r="120" spans="1:6" x14ac:dyDescent="0.2">
      <c r="A120" s="2">
        <f t="shared" ref="A120:A136" si="16">A119+0.01</f>
        <v>9.01</v>
      </c>
      <c r="B120" s="2" t="s">
        <v>49</v>
      </c>
      <c r="C120" s="2" t="s">
        <v>2</v>
      </c>
      <c r="D120" s="2">
        <v>4</v>
      </c>
      <c r="E120" s="2">
        <f>VLOOKUP(B120,'Listado de precios'!$A$5:$C$184,3,0)</f>
        <v>147889</v>
      </c>
      <c r="F120" s="2">
        <f t="shared" ref="F120:F136" si="17">D120*E120</f>
        <v>591556</v>
      </c>
    </row>
    <row r="121" spans="1:6" x14ac:dyDescent="0.2">
      <c r="A121" s="2">
        <f t="shared" si="16"/>
        <v>9.02</v>
      </c>
      <c r="B121" s="2" t="s">
        <v>59</v>
      </c>
      <c r="C121" s="2" t="s">
        <v>2</v>
      </c>
      <c r="D121" s="2">
        <f>D120</f>
        <v>4</v>
      </c>
      <c r="E121" s="2">
        <f>VLOOKUP(B121,'Listado de precios'!$A$5:$C$184,3,0)</f>
        <v>8560</v>
      </c>
      <c r="F121" s="2">
        <f t="shared" si="17"/>
        <v>34240</v>
      </c>
    </row>
    <row r="122" spans="1:6" x14ac:dyDescent="0.2">
      <c r="A122" s="2">
        <f t="shared" si="16"/>
        <v>9.0299999999999994</v>
      </c>
      <c r="B122" s="2" t="s">
        <v>158</v>
      </c>
      <c r="C122" s="2" t="s">
        <v>2</v>
      </c>
      <c r="D122" s="2">
        <f>D120</f>
        <v>4</v>
      </c>
      <c r="E122" s="2">
        <f>VLOOKUP(B122,'Listado de precios'!$A$5:$C$184,3,0)</f>
        <v>760000</v>
      </c>
      <c r="F122" s="2">
        <f t="shared" si="17"/>
        <v>3040000</v>
      </c>
    </row>
    <row r="123" spans="1:6" x14ac:dyDescent="0.2">
      <c r="A123" s="2">
        <f t="shared" si="16"/>
        <v>9.0399999999999991</v>
      </c>
      <c r="B123" s="2" t="s">
        <v>78</v>
      </c>
      <c r="C123" s="2" t="s">
        <v>1</v>
      </c>
      <c r="D123" s="2">
        <v>650</v>
      </c>
      <c r="E123" s="2">
        <f>VLOOKUP(B123,'Listado de precios'!$A$5:$C$184,3,0)</f>
        <v>14675</v>
      </c>
      <c r="F123" s="2">
        <f t="shared" si="17"/>
        <v>9538750</v>
      </c>
    </row>
    <row r="124" spans="1:6" x14ac:dyDescent="0.2">
      <c r="A124" s="2">
        <f t="shared" si="16"/>
        <v>9.0499999999999989</v>
      </c>
      <c r="B124" s="2" t="s">
        <v>51</v>
      </c>
      <c r="C124" s="2" t="s">
        <v>2</v>
      </c>
      <c r="D124" s="2">
        <f>D123</f>
        <v>650</v>
      </c>
      <c r="E124" s="2">
        <f>VLOOKUP(B124,'Listado de precios'!$A$5:$C$184,3,0)</f>
        <v>910</v>
      </c>
      <c r="F124" s="2">
        <f t="shared" si="17"/>
        <v>591500</v>
      </c>
    </row>
    <row r="125" spans="1:6" x14ac:dyDescent="0.2">
      <c r="A125" s="2">
        <f t="shared" si="16"/>
        <v>9.0599999999999987</v>
      </c>
      <c r="B125" s="2" t="s">
        <v>0</v>
      </c>
      <c r="C125" s="2" t="s">
        <v>1</v>
      </c>
      <c r="D125" s="2">
        <v>55</v>
      </c>
      <c r="E125" s="2">
        <f>VLOOKUP(B125,'Listado de precios'!$A$5:$C$184,3,0)</f>
        <v>600</v>
      </c>
      <c r="F125" s="2">
        <f t="shared" si="17"/>
        <v>33000</v>
      </c>
    </row>
    <row r="126" spans="1:6" x14ac:dyDescent="0.2">
      <c r="A126" s="2">
        <f t="shared" si="16"/>
        <v>9.0699999999999985</v>
      </c>
      <c r="B126" s="2" t="s">
        <v>27</v>
      </c>
      <c r="C126" s="2" t="s">
        <v>1</v>
      </c>
      <c r="D126" s="2">
        <v>143</v>
      </c>
      <c r="E126" s="2">
        <f>VLOOKUP(B126,'Listado de precios'!$A$5:$C$184,3,0)</f>
        <v>1076.0159999999998</v>
      </c>
      <c r="F126" s="2">
        <f>D126*E126</f>
        <v>153870.28799999997</v>
      </c>
    </row>
    <row r="127" spans="1:6" x14ac:dyDescent="0.2">
      <c r="A127" s="2">
        <f t="shared" si="16"/>
        <v>9.0799999999999983</v>
      </c>
      <c r="B127" s="2" t="s">
        <v>46</v>
      </c>
      <c r="C127" s="2" t="s">
        <v>2</v>
      </c>
      <c r="D127" s="2">
        <v>20</v>
      </c>
      <c r="E127" s="2">
        <f>VLOOKUP(B127,'Listado de precios'!$A$5:$C$184,3,0)</f>
        <v>22464.5949</v>
      </c>
      <c r="F127" s="2">
        <f>D127*E127</f>
        <v>449291.89799999999</v>
      </c>
    </row>
    <row r="128" spans="1:6" x14ac:dyDescent="0.2">
      <c r="A128" s="2">
        <f t="shared" si="16"/>
        <v>9.0899999999999981</v>
      </c>
      <c r="B128" s="2" t="s">
        <v>45</v>
      </c>
      <c r="C128" s="2" t="s">
        <v>2</v>
      </c>
      <c r="D128" s="2">
        <v>1</v>
      </c>
      <c r="E128" s="2">
        <f>VLOOKUP(B128,'Listado de precios'!$A$5:$C$184,3,0)</f>
        <v>8885.5175999999992</v>
      </c>
      <c r="F128" s="2">
        <f>D128*E128</f>
        <v>8885.5175999999992</v>
      </c>
    </row>
    <row r="129" spans="1:6" x14ac:dyDescent="0.2">
      <c r="A129" s="2">
        <f t="shared" si="16"/>
        <v>9.0999999999999979</v>
      </c>
      <c r="B129" s="2" t="s">
        <v>44</v>
      </c>
      <c r="C129" s="2" t="s">
        <v>2</v>
      </c>
      <c r="D129" s="2">
        <v>8</v>
      </c>
      <c r="E129" s="2">
        <f>VLOOKUP(B129,'Listado de precios'!$A$5:$C$184,3,0)</f>
        <v>8455.5731999999989</v>
      </c>
      <c r="F129" s="2">
        <f>D129*E129</f>
        <v>67644.585599999991</v>
      </c>
    </row>
    <row r="130" spans="1:6" x14ac:dyDescent="0.2">
      <c r="A130" s="2">
        <f t="shared" si="16"/>
        <v>9.1099999999999977</v>
      </c>
      <c r="B130" s="2" t="s">
        <v>26</v>
      </c>
      <c r="C130" s="2" t="s">
        <v>1</v>
      </c>
      <c r="D130" s="2">
        <v>135</v>
      </c>
      <c r="E130" s="2">
        <f>VLOOKUP(B130,'Listado de precios'!$A$5:$C$184,3,0)</f>
        <v>45990.6</v>
      </c>
      <c r="F130" s="2">
        <f t="shared" si="17"/>
        <v>6208731</v>
      </c>
    </row>
    <row r="131" spans="1:6" x14ac:dyDescent="0.2">
      <c r="A131" s="2">
        <f t="shared" si="16"/>
        <v>9.1199999999999974</v>
      </c>
      <c r="B131" s="2" t="s">
        <v>138</v>
      </c>
      <c r="C131" s="2" t="s">
        <v>2</v>
      </c>
      <c r="D131" s="2">
        <v>1</v>
      </c>
      <c r="E131" s="2">
        <f>VLOOKUP(B131,'Listado de precios'!$A$5:$C$184,3,0)</f>
        <v>605136</v>
      </c>
      <c r="F131" s="2">
        <f t="shared" si="17"/>
        <v>605136</v>
      </c>
    </row>
    <row r="132" spans="1:6" x14ac:dyDescent="0.2">
      <c r="A132" s="2">
        <f t="shared" si="16"/>
        <v>9.1299999999999972</v>
      </c>
      <c r="B132" s="2" t="s">
        <v>139</v>
      </c>
      <c r="C132" s="2" t="s">
        <v>2</v>
      </c>
      <c r="D132" s="2">
        <f>D131</f>
        <v>1</v>
      </c>
      <c r="E132" s="2">
        <f>VLOOKUP(B132,'Listado de precios'!$A$5:$C$184,3,0)</f>
        <v>32100</v>
      </c>
      <c r="F132" s="2">
        <f t="shared" si="17"/>
        <v>32100</v>
      </c>
    </row>
    <row r="133" spans="1:6" x14ac:dyDescent="0.2">
      <c r="A133" s="2">
        <f t="shared" si="16"/>
        <v>9.139999999999997</v>
      </c>
      <c r="B133" s="2" t="s">
        <v>34</v>
      </c>
      <c r="C133" s="2" t="s">
        <v>2</v>
      </c>
      <c r="D133" s="2">
        <v>1</v>
      </c>
      <c r="E133" s="2">
        <f>VLOOKUP(B133,'Listado de precios'!$A$5:$C$184,3,0)</f>
        <v>302568</v>
      </c>
      <c r="F133" s="2">
        <f t="shared" si="17"/>
        <v>302568</v>
      </c>
    </row>
    <row r="134" spans="1:6" x14ac:dyDescent="0.2">
      <c r="A134" s="2">
        <f t="shared" si="16"/>
        <v>9.1499999999999968</v>
      </c>
      <c r="B134" s="2" t="s">
        <v>57</v>
      </c>
      <c r="C134" s="2" t="s">
        <v>2</v>
      </c>
      <c r="D134" s="2">
        <f>D133</f>
        <v>1</v>
      </c>
      <c r="E134" s="2">
        <f>VLOOKUP(B134,'Listado de precios'!$A$5:$C$184,3,0)</f>
        <v>16050</v>
      </c>
      <c r="F134" s="2">
        <f t="shared" si="17"/>
        <v>16050</v>
      </c>
    </row>
    <row r="135" spans="1:6" x14ac:dyDescent="0.2">
      <c r="A135" s="2">
        <f t="shared" si="16"/>
        <v>9.1599999999999966</v>
      </c>
      <c r="B135" s="2" t="s">
        <v>154</v>
      </c>
      <c r="C135" s="2" t="s">
        <v>2</v>
      </c>
      <c r="D135" s="2">
        <v>1</v>
      </c>
      <c r="E135" s="2">
        <f>VLOOKUP(B135,'Listado de precios'!$A$5:$C$184,3,0)</f>
        <v>110000</v>
      </c>
      <c r="F135" s="2">
        <f t="shared" si="17"/>
        <v>110000</v>
      </c>
    </row>
    <row r="136" spans="1:6" x14ac:dyDescent="0.2">
      <c r="A136" s="2">
        <f t="shared" si="16"/>
        <v>9.1699999999999964</v>
      </c>
      <c r="B136" s="2" t="s">
        <v>162</v>
      </c>
      <c r="C136" s="2" t="s">
        <v>60</v>
      </c>
      <c r="D136" s="2">
        <v>2</v>
      </c>
      <c r="E136" s="2">
        <f>VLOOKUP(B136,'Listado de precios'!$A$5:$C$184,3,0)</f>
        <v>1920000</v>
      </c>
      <c r="F136" s="2">
        <f t="shared" si="17"/>
        <v>3840000</v>
      </c>
    </row>
    <row r="137" spans="1:6" x14ac:dyDescent="0.2">
      <c r="E137" s="2" t="s">
        <v>87</v>
      </c>
      <c r="F137" s="2">
        <f>SUM(F120:F136)</f>
        <v>25623323.2892</v>
      </c>
    </row>
    <row r="139" spans="1:6" x14ac:dyDescent="0.2">
      <c r="A139" s="2" t="s">
        <v>10</v>
      </c>
      <c r="B139" s="2" t="s">
        <v>108</v>
      </c>
    </row>
    <row r="140" spans="1:6" x14ac:dyDescent="0.2">
      <c r="A140" s="2">
        <v>10</v>
      </c>
      <c r="B140" s="2" t="s">
        <v>15</v>
      </c>
    </row>
    <row r="141" spans="1:6" x14ac:dyDescent="0.2">
      <c r="A141" s="2">
        <f t="shared" ref="A141:A149" si="18">A140+0.01</f>
        <v>10.01</v>
      </c>
      <c r="B141" s="2" t="s">
        <v>153</v>
      </c>
      <c r="C141" s="2" t="s">
        <v>2</v>
      </c>
      <c r="D141" s="2">
        <v>1</v>
      </c>
      <c r="E141" s="2">
        <f>VLOOKUP(B141,'Listado de precios'!$A$5:$C$184,3,0)</f>
        <v>54900</v>
      </c>
      <c r="F141" s="2">
        <f t="shared" ref="F141:F147" si="19">E141*D141</f>
        <v>54900</v>
      </c>
    </row>
    <row r="142" spans="1:6" x14ac:dyDescent="0.2">
      <c r="A142" s="2">
        <f t="shared" si="18"/>
        <v>10.02</v>
      </c>
      <c r="B142" s="2" t="s">
        <v>123</v>
      </c>
      <c r="C142" s="2" t="s">
        <v>2</v>
      </c>
      <c r="D142" s="2">
        <v>1</v>
      </c>
      <c r="E142" s="2">
        <f>VLOOKUP(B142,'Listado de precios'!$A$5:$C$184,3,0)</f>
        <v>90000</v>
      </c>
      <c r="F142" s="2">
        <f t="shared" si="19"/>
        <v>90000</v>
      </c>
    </row>
    <row r="143" spans="1:6" x14ac:dyDescent="0.2">
      <c r="A143" s="2">
        <f t="shared" si="18"/>
        <v>10.029999999999999</v>
      </c>
      <c r="B143" s="2" t="s">
        <v>68</v>
      </c>
      <c r="C143" s="2" t="s">
        <v>2</v>
      </c>
      <c r="D143" s="2">
        <v>20</v>
      </c>
      <c r="E143" s="2">
        <f>VLOOKUP(B143,'Listado de precios'!$A$5:$C$184,3,0)</f>
        <v>18000</v>
      </c>
      <c r="F143" s="2">
        <f t="shared" si="19"/>
        <v>360000</v>
      </c>
    </row>
    <row r="144" spans="1:6" x14ac:dyDescent="0.2">
      <c r="A144" s="2">
        <f t="shared" si="18"/>
        <v>10.039999999999999</v>
      </c>
      <c r="B144" s="2" t="s">
        <v>18</v>
      </c>
      <c r="C144" s="2" t="s">
        <v>2</v>
      </c>
      <c r="D144" s="2">
        <v>1</v>
      </c>
      <c r="E144" s="2">
        <f>VLOOKUP(B144,'Listado de precios'!$A$5:$C$184,3,0)</f>
        <v>1056946.6500000001</v>
      </c>
      <c r="F144" s="2">
        <f t="shared" si="19"/>
        <v>1056946.6500000001</v>
      </c>
    </row>
    <row r="145" spans="1:6" x14ac:dyDescent="0.2">
      <c r="A145" s="2">
        <f t="shared" si="18"/>
        <v>10.049999999999999</v>
      </c>
      <c r="B145" s="2" t="s">
        <v>73</v>
      </c>
      <c r="C145" s="2" t="s">
        <v>2</v>
      </c>
      <c r="D145" s="2">
        <v>12</v>
      </c>
      <c r="E145" s="2">
        <f>VLOOKUP(B145,'Listado de precios'!$A$5:$C$184,3,0)</f>
        <v>11996</v>
      </c>
      <c r="F145" s="2">
        <f t="shared" si="19"/>
        <v>143952</v>
      </c>
    </row>
    <row r="146" spans="1:6" x14ac:dyDescent="0.2">
      <c r="A146" s="2">
        <f t="shared" si="18"/>
        <v>10.059999999999999</v>
      </c>
      <c r="B146" s="2" t="s">
        <v>20</v>
      </c>
      <c r="C146" s="2" t="s">
        <v>1</v>
      </c>
      <c r="D146" s="2">
        <v>8</v>
      </c>
      <c r="E146" s="2">
        <f>VLOOKUP(B146,'Listado de precios'!$A$5:$C$184,3,0)</f>
        <v>69389</v>
      </c>
      <c r="F146" s="2">
        <f t="shared" si="19"/>
        <v>555112</v>
      </c>
    </row>
    <row r="147" spans="1:6" x14ac:dyDescent="0.2">
      <c r="A147" s="2">
        <f t="shared" si="18"/>
        <v>10.069999999999999</v>
      </c>
      <c r="B147" s="2" t="s">
        <v>126</v>
      </c>
      <c r="C147" s="2" t="s">
        <v>2</v>
      </c>
      <c r="D147" s="2">
        <v>1</v>
      </c>
      <c r="E147" s="2">
        <f>VLOOKUP(B147,'Listado de precios'!$A$5:$C$184,3,0)</f>
        <v>642000</v>
      </c>
      <c r="F147" s="2">
        <f t="shared" si="19"/>
        <v>642000</v>
      </c>
    </row>
    <row r="148" spans="1:6" x14ac:dyDescent="0.2">
      <c r="A148" s="2">
        <f t="shared" si="18"/>
        <v>10.079999999999998</v>
      </c>
      <c r="B148" s="2" t="s">
        <v>84</v>
      </c>
      <c r="C148" s="2" t="s">
        <v>1</v>
      </c>
      <c r="D148" s="2">
        <v>6.6</v>
      </c>
      <c r="E148" s="2">
        <f>VLOOKUP(B148,'Listado de precios'!$A$5:$C$184,3,0)</f>
        <v>16830</v>
      </c>
      <c r="F148" s="2">
        <f>D148*E148</f>
        <v>111078</v>
      </c>
    </row>
    <row r="149" spans="1:6" x14ac:dyDescent="0.2">
      <c r="A149" s="2">
        <f t="shared" si="18"/>
        <v>10.089999999999998</v>
      </c>
      <c r="B149" s="2" t="s">
        <v>133</v>
      </c>
      <c r="C149" s="2" t="s">
        <v>1</v>
      </c>
      <c r="D149" s="2">
        <f>D148</f>
        <v>6.6</v>
      </c>
      <c r="E149" s="2">
        <f>VLOOKUP(B149,'Listado de precios'!$A$5:$C$184,3,0)</f>
        <v>6500</v>
      </c>
      <c r="F149" s="2">
        <f>D149*E149</f>
        <v>42900</v>
      </c>
    </row>
    <row r="150" spans="1:6" x14ac:dyDescent="0.2">
      <c r="E150" s="2" t="s">
        <v>87</v>
      </c>
      <c r="F150" s="2">
        <f>SUM(F141:F149)</f>
        <v>3056888.6500000004</v>
      </c>
    </row>
    <row r="152" spans="1:6" x14ac:dyDescent="0.2">
      <c r="A152" s="2" t="s">
        <v>10</v>
      </c>
      <c r="B152" s="2" t="s">
        <v>109</v>
      </c>
    </row>
    <row r="153" spans="1:6" x14ac:dyDescent="0.2">
      <c r="A153" s="2">
        <v>11</v>
      </c>
      <c r="B153" s="2" t="s">
        <v>15</v>
      </c>
    </row>
    <row r="154" spans="1:6" x14ac:dyDescent="0.2">
      <c r="A154" s="2">
        <f t="shared" ref="A154:A175" si="20">A153+0.01</f>
        <v>11.01</v>
      </c>
      <c r="B154" s="2" t="s">
        <v>76</v>
      </c>
      <c r="C154" s="2" t="s">
        <v>2</v>
      </c>
      <c r="D154" s="2">
        <v>1</v>
      </c>
      <c r="E154" s="2">
        <f>VLOOKUP(B154,'Listado de precios'!$A$5:$C$184,3,0)</f>
        <v>522095.81640000001</v>
      </c>
      <c r="F154" s="2">
        <f t="shared" ref="F154:F175" si="21">E154*D154</f>
        <v>522095.81640000001</v>
      </c>
    </row>
    <row r="155" spans="1:6" x14ac:dyDescent="0.2">
      <c r="A155" s="2">
        <f t="shared" si="20"/>
        <v>11.02</v>
      </c>
      <c r="B155" s="2" t="s">
        <v>17</v>
      </c>
      <c r="C155" s="2" t="s">
        <v>2</v>
      </c>
      <c r="D155" s="2">
        <v>1</v>
      </c>
      <c r="E155" s="2">
        <f>VLOOKUP(B155,'Listado de precios'!$A$5:$C$184,3,0)</f>
        <v>180000</v>
      </c>
      <c r="F155" s="2">
        <f t="shared" si="21"/>
        <v>180000</v>
      </c>
    </row>
    <row r="156" spans="1:6" x14ac:dyDescent="0.2">
      <c r="A156" s="2">
        <f t="shared" si="20"/>
        <v>11.03</v>
      </c>
      <c r="B156" s="2" t="s">
        <v>14</v>
      </c>
      <c r="C156" s="2" t="s">
        <v>2</v>
      </c>
      <c r="D156" s="2">
        <v>1</v>
      </c>
      <c r="E156" s="2">
        <f>VLOOKUP(B156,'Listado de precios'!$A$5:$C$184,3,0)</f>
        <v>65244.062700000002</v>
      </c>
      <c r="F156" s="2">
        <f t="shared" si="21"/>
        <v>65244.062700000002</v>
      </c>
    </row>
    <row r="157" spans="1:6" x14ac:dyDescent="0.2">
      <c r="A157" s="2">
        <f t="shared" si="20"/>
        <v>11.04</v>
      </c>
      <c r="B157" s="2" t="s">
        <v>165</v>
      </c>
      <c r="C157" s="2" t="s">
        <v>2</v>
      </c>
      <c r="D157" s="2">
        <v>1</v>
      </c>
      <c r="E157" s="2">
        <f>VLOOKUP(B157,'Listado de precios'!$A$5:$C$184,3,0)</f>
        <v>153900</v>
      </c>
      <c r="F157" s="2">
        <f t="shared" si="21"/>
        <v>153900</v>
      </c>
    </row>
    <row r="158" spans="1:6" x14ac:dyDescent="0.2">
      <c r="A158" s="2">
        <f t="shared" si="20"/>
        <v>11.049999999999999</v>
      </c>
      <c r="B158" s="2" t="s">
        <v>16</v>
      </c>
      <c r="C158" s="2" t="s">
        <v>2</v>
      </c>
      <c r="D158" s="2">
        <v>1</v>
      </c>
      <c r="E158" s="2">
        <f>VLOOKUP(B158,'Listado de precios'!$A$5:$C$184,3,0)</f>
        <v>235900</v>
      </c>
      <c r="F158" s="2">
        <f t="shared" si="21"/>
        <v>235900</v>
      </c>
    </row>
    <row r="159" spans="1:6" x14ac:dyDescent="0.2">
      <c r="A159" s="2">
        <f t="shared" si="20"/>
        <v>11.059999999999999</v>
      </c>
      <c r="B159" s="2" t="s">
        <v>65</v>
      </c>
      <c r="C159" s="2" t="s">
        <v>2</v>
      </c>
      <c r="D159" s="2">
        <v>4</v>
      </c>
      <c r="E159" s="2">
        <f>VLOOKUP(B159,'Listado de precios'!$A$5:$C$184,3,0)</f>
        <v>383500</v>
      </c>
      <c r="F159" s="2">
        <f t="shared" si="21"/>
        <v>1534000</v>
      </c>
    </row>
    <row r="160" spans="1:6" x14ac:dyDescent="0.2">
      <c r="A160" s="2">
        <f t="shared" si="20"/>
        <v>11.069999999999999</v>
      </c>
      <c r="B160" s="2" t="s">
        <v>72</v>
      </c>
      <c r="C160" s="2" t="s">
        <v>2</v>
      </c>
      <c r="D160" s="2">
        <v>1</v>
      </c>
      <c r="E160" s="2">
        <f>VLOOKUP(B160,'Listado de precios'!$A$5:$C$184,3,0)</f>
        <v>229984.4253</v>
      </c>
      <c r="F160" s="2">
        <f t="shared" si="21"/>
        <v>229984.4253</v>
      </c>
    </row>
    <row r="161" spans="1:6" x14ac:dyDescent="0.2">
      <c r="A161" s="2">
        <f t="shared" si="20"/>
        <v>11.079999999999998</v>
      </c>
      <c r="B161" s="2" t="s">
        <v>67</v>
      </c>
      <c r="C161" s="2" t="s">
        <v>2</v>
      </c>
      <c r="D161" s="2">
        <v>12</v>
      </c>
      <c r="E161" s="2">
        <f>VLOOKUP(B161,'Listado de precios'!$A$5:$C$184,3,0)</f>
        <v>6055.0502999999999</v>
      </c>
      <c r="F161" s="2">
        <f t="shared" si="21"/>
        <v>72660.603600000002</v>
      </c>
    </row>
    <row r="162" spans="1:6" x14ac:dyDescent="0.2">
      <c r="A162" s="2">
        <f t="shared" si="20"/>
        <v>11.089999999999998</v>
      </c>
      <c r="B162" s="2" t="s">
        <v>36</v>
      </c>
      <c r="C162" s="2" t="s">
        <v>2</v>
      </c>
      <c r="D162" s="2">
        <v>1</v>
      </c>
      <c r="E162" s="2">
        <f>VLOOKUP(B162,'Listado de precios'!$A$5:$C$184,3,0)</f>
        <v>2400.5229000000004</v>
      </c>
      <c r="F162" s="2">
        <f t="shared" si="21"/>
        <v>2400.5229000000004</v>
      </c>
    </row>
    <row r="163" spans="1:6" x14ac:dyDescent="0.2">
      <c r="A163" s="2">
        <f t="shared" si="20"/>
        <v>11.099999999999998</v>
      </c>
      <c r="B163" s="2" t="s">
        <v>47</v>
      </c>
      <c r="C163" s="2" t="s">
        <v>2</v>
      </c>
      <c r="D163" s="2">
        <v>1</v>
      </c>
      <c r="E163" s="2">
        <f>VLOOKUP(B163,'Listado de precios'!$A$5:$C$184,3,0)</f>
        <v>635242.85100000002</v>
      </c>
      <c r="F163" s="2">
        <f t="shared" si="21"/>
        <v>635242.85100000002</v>
      </c>
    </row>
    <row r="164" spans="1:6" x14ac:dyDescent="0.2">
      <c r="A164" s="2">
        <f t="shared" si="20"/>
        <v>11.109999999999998</v>
      </c>
      <c r="B164" s="2" t="s">
        <v>7</v>
      </c>
      <c r="C164" s="2" t="s">
        <v>2</v>
      </c>
      <c r="D164" s="2">
        <v>6</v>
      </c>
      <c r="E164" s="2">
        <f>VLOOKUP(B164,'Listado de precios'!$A$5:$C$184,3,0)</f>
        <v>245820.7107</v>
      </c>
      <c r="F164" s="2">
        <f t="shared" si="21"/>
        <v>1474924.2642000001</v>
      </c>
    </row>
    <row r="165" spans="1:6" x14ac:dyDescent="0.2">
      <c r="A165" s="2">
        <f t="shared" si="20"/>
        <v>11.119999999999997</v>
      </c>
      <c r="B165" s="2" t="s">
        <v>39</v>
      </c>
      <c r="C165" s="2" t="s">
        <v>2</v>
      </c>
      <c r="D165" s="2">
        <v>1</v>
      </c>
      <c r="E165" s="2">
        <f>VLOOKUP(B165,'Listado de precios'!$A$5:$C$184,3,0)</f>
        <v>2400.5229000000004</v>
      </c>
      <c r="F165" s="2">
        <f t="shared" si="21"/>
        <v>2400.5229000000004</v>
      </c>
    </row>
    <row r="166" spans="1:6" x14ac:dyDescent="0.2">
      <c r="A166" s="2">
        <f t="shared" si="20"/>
        <v>11.129999999999997</v>
      </c>
      <c r="B166" s="2" t="s">
        <v>13</v>
      </c>
      <c r="C166" s="2" t="s">
        <v>2</v>
      </c>
      <c r="D166" s="2">
        <v>1</v>
      </c>
      <c r="E166" s="2">
        <f>VLOOKUP(B166,'Listado de precios'!$A$5:$C$184,3,0)</f>
        <v>198455.16930000004</v>
      </c>
      <c r="F166" s="2">
        <f t="shared" si="21"/>
        <v>198455.16930000004</v>
      </c>
    </row>
    <row r="167" spans="1:6" x14ac:dyDescent="0.2">
      <c r="A167" s="2">
        <f t="shared" si="20"/>
        <v>11.139999999999997</v>
      </c>
      <c r="B167" s="2" t="s">
        <v>153</v>
      </c>
      <c r="C167" s="2" t="s">
        <v>2</v>
      </c>
      <c r="D167" s="2">
        <v>1</v>
      </c>
      <c r="E167" s="2">
        <f>VLOOKUP(B167,'Listado de precios'!$A$5:$C$184,3,0)</f>
        <v>54900</v>
      </c>
      <c r="F167" s="2">
        <f t="shared" si="21"/>
        <v>54900</v>
      </c>
    </row>
    <row r="168" spans="1:6" x14ac:dyDescent="0.2">
      <c r="A168" s="2">
        <f t="shared" si="20"/>
        <v>11.149999999999997</v>
      </c>
      <c r="B168" s="2" t="s">
        <v>19</v>
      </c>
      <c r="C168" s="2" t="s">
        <v>2</v>
      </c>
      <c r="D168" s="2">
        <v>1</v>
      </c>
      <c r="E168" s="2">
        <f>VLOOKUP(B168,'Listado de precios'!$A$5:$C$184,3,0)</f>
        <v>257966.63999999998</v>
      </c>
      <c r="F168" s="2">
        <f t="shared" si="21"/>
        <v>257966.63999999998</v>
      </c>
    </row>
    <row r="169" spans="1:6" x14ac:dyDescent="0.2">
      <c r="A169" s="2">
        <f t="shared" si="20"/>
        <v>11.159999999999997</v>
      </c>
      <c r="B169" s="2" t="s">
        <v>66</v>
      </c>
      <c r="C169" s="2" t="s">
        <v>2</v>
      </c>
      <c r="D169" s="2">
        <v>4</v>
      </c>
      <c r="E169" s="2">
        <f>VLOOKUP(B169,'Listado de precios'!$A$5:$C$184,3,0)</f>
        <v>193474.98</v>
      </c>
      <c r="F169" s="2">
        <f t="shared" si="21"/>
        <v>773899.92</v>
      </c>
    </row>
    <row r="170" spans="1:6" x14ac:dyDescent="0.2">
      <c r="A170" s="2">
        <f t="shared" si="20"/>
        <v>11.169999999999996</v>
      </c>
      <c r="B170" s="2" t="s">
        <v>23</v>
      </c>
      <c r="C170" s="2" t="s">
        <v>1</v>
      </c>
      <c r="D170" s="2">
        <v>10</v>
      </c>
      <c r="E170" s="2">
        <f>VLOOKUP(B170,'Listado de precios'!$A$5:$C$184,3,0)</f>
        <v>4126</v>
      </c>
      <c r="F170" s="2">
        <f t="shared" si="21"/>
        <v>41260</v>
      </c>
    </row>
    <row r="171" spans="1:6" x14ac:dyDescent="0.2">
      <c r="A171" s="2">
        <f t="shared" si="20"/>
        <v>11.179999999999996</v>
      </c>
      <c r="B171" s="2" t="s">
        <v>81</v>
      </c>
      <c r="C171" s="2" t="s">
        <v>1</v>
      </c>
      <c r="D171" s="2">
        <v>2</v>
      </c>
      <c r="E171" s="2">
        <f>VLOOKUP(B171,'Listado de precios'!$A$5:$C$184,3,0)</f>
        <v>20711</v>
      </c>
      <c r="F171" s="2">
        <f t="shared" si="21"/>
        <v>41422</v>
      </c>
    </row>
    <row r="172" spans="1:6" x14ac:dyDescent="0.2">
      <c r="A172" s="2">
        <f t="shared" si="20"/>
        <v>11.189999999999996</v>
      </c>
      <c r="B172" s="2" t="s">
        <v>73</v>
      </c>
      <c r="C172" s="2" t="s">
        <v>2</v>
      </c>
      <c r="D172" s="2">
        <v>12</v>
      </c>
      <c r="E172" s="2">
        <f>VLOOKUP(B172,'Listado de precios'!$A$5:$C$184,3,0)</f>
        <v>11996</v>
      </c>
      <c r="F172" s="2">
        <f t="shared" si="21"/>
        <v>143952</v>
      </c>
    </row>
    <row r="173" spans="1:6" x14ac:dyDescent="0.2">
      <c r="A173" s="2">
        <f t="shared" si="20"/>
        <v>11.199999999999996</v>
      </c>
      <c r="B173" s="2" t="s">
        <v>20</v>
      </c>
      <c r="C173" s="2" t="s">
        <v>1</v>
      </c>
      <c r="D173" s="2">
        <v>8</v>
      </c>
      <c r="E173" s="2">
        <f>VLOOKUP(B173,'Listado de precios'!$A$5:$C$184,3,0)</f>
        <v>69389</v>
      </c>
      <c r="F173" s="2">
        <f t="shared" si="21"/>
        <v>555112</v>
      </c>
    </row>
    <row r="174" spans="1:6" x14ac:dyDescent="0.2">
      <c r="A174" s="2">
        <f t="shared" si="20"/>
        <v>11.209999999999996</v>
      </c>
      <c r="B174" s="2" t="s">
        <v>124</v>
      </c>
      <c r="C174" s="2" t="s">
        <v>2</v>
      </c>
      <c r="D174" s="2">
        <v>1</v>
      </c>
      <c r="E174" s="2">
        <f>VLOOKUP(B174,'Listado de precios'!$A$5:$C$184,3,0)</f>
        <v>160500</v>
      </c>
      <c r="F174" s="2">
        <f t="shared" si="21"/>
        <v>160500</v>
      </c>
    </row>
    <row r="175" spans="1:6" x14ac:dyDescent="0.2">
      <c r="A175" s="2">
        <f t="shared" si="20"/>
        <v>11.219999999999995</v>
      </c>
      <c r="B175" s="2" t="s">
        <v>125</v>
      </c>
      <c r="C175" s="2" t="s">
        <v>2</v>
      </c>
      <c r="D175" s="2">
        <v>1</v>
      </c>
      <c r="E175" s="2">
        <f>VLOOKUP(B175,'Listado de precios'!$A$5:$C$184,3,0)</f>
        <v>1070000</v>
      </c>
      <c r="F175" s="2">
        <f t="shared" si="21"/>
        <v>1070000</v>
      </c>
    </row>
    <row r="176" spans="1:6" x14ac:dyDescent="0.2">
      <c r="E176" s="2" t="s">
        <v>87</v>
      </c>
      <c r="F176" s="2">
        <f>SUM(F154:F175)</f>
        <v>8406220.7982999999</v>
      </c>
    </row>
    <row r="178" spans="1:6" x14ac:dyDescent="0.2">
      <c r="A178" s="2" t="s">
        <v>10</v>
      </c>
      <c r="B178" s="2" t="s">
        <v>144</v>
      </c>
    </row>
    <row r="179" spans="1:6" x14ac:dyDescent="0.2">
      <c r="A179" s="2">
        <v>12</v>
      </c>
      <c r="B179" s="2" t="s">
        <v>15</v>
      </c>
    </row>
    <row r="180" spans="1:6" x14ac:dyDescent="0.2">
      <c r="A180" s="2">
        <f t="shared" ref="A180:A185" si="22">A179+0.01</f>
        <v>12.01</v>
      </c>
      <c r="B180" s="2" t="s">
        <v>84</v>
      </c>
      <c r="C180" s="2" t="s">
        <v>1</v>
      </c>
      <c r="D180" s="2">
        <v>74.5</v>
      </c>
      <c r="E180" s="2">
        <f>VLOOKUP(B180,'Listado de precios'!$A$5:$C$184,3,0)</f>
        <v>16830</v>
      </c>
      <c r="F180" s="2">
        <f t="shared" ref="F180:F185" si="23">D180*E180</f>
        <v>1253835</v>
      </c>
    </row>
    <row r="181" spans="1:6" x14ac:dyDescent="0.2">
      <c r="A181" s="2">
        <f t="shared" si="22"/>
        <v>12.02</v>
      </c>
      <c r="B181" s="2" t="s">
        <v>133</v>
      </c>
      <c r="C181" s="2" t="s">
        <v>1</v>
      </c>
      <c r="D181" s="2">
        <f>D180</f>
        <v>74.5</v>
      </c>
      <c r="E181" s="2">
        <f>VLOOKUP(B181,'Listado de precios'!$A$5:$C$184,3,0)</f>
        <v>6500</v>
      </c>
      <c r="F181" s="2">
        <f t="shared" si="23"/>
        <v>484250</v>
      </c>
    </row>
    <row r="182" spans="1:6" x14ac:dyDescent="0.2">
      <c r="A182" s="2">
        <f t="shared" si="22"/>
        <v>12.03</v>
      </c>
      <c r="B182" s="2" t="s">
        <v>35</v>
      </c>
      <c r="C182" s="2" t="s">
        <v>2</v>
      </c>
      <c r="D182" s="2">
        <v>1</v>
      </c>
      <c r="E182" s="2">
        <f>VLOOKUP(B182,'Listado de precios'!$A$5:$C$184,3,0)</f>
        <v>378210</v>
      </c>
      <c r="F182" s="2">
        <f t="shared" si="23"/>
        <v>378210</v>
      </c>
    </row>
    <row r="183" spans="1:6" x14ac:dyDescent="0.2">
      <c r="A183" s="2">
        <f t="shared" si="22"/>
        <v>12.04</v>
      </c>
      <c r="B183" s="2" t="s">
        <v>58</v>
      </c>
      <c r="C183" s="2" t="s">
        <v>2</v>
      </c>
      <c r="D183" s="2">
        <f>D182</f>
        <v>1</v>
      </c>
      <c r="E183" s="2">
        <f>VLOOKUP(B183,'Listado de precios'!$A$5:$C$184,3,0)</f>
        <v>40881</v>
      </c>
      <c r="F183" s="2">
        <f t="shared" si="23"/>
        <v>40881</v>
      </c>
    </row>
    <row r="184" spans="1:6" x14ac:dyDescent="0.2">
      <c r="A184" s="2">
        <f t="shared" si="22"/>
        <v>12.049999999999999</v>
      </c>
      <c r="B184" s="2" t="s">
        <v>37</v>
      </c>
      <c r="C184" s="2" t="s">
        <v>38</v>
      </c>
      <c r="D184" s="2">
        <v>3.3899999999999998E-3</v>
      </c>
      <c r="E184" s="2">
        <f>VLOOKUP(B184,'Listado de precios'!$A$5:$C$184,3,0)</f>
        <v>56900</v>
      </c>
      <c r="F184" s="2">
        <f t="shared" si="23"/>
        <v>192.89099999999999</v>
      </c>
    </row>
    <row r="185" spans="1:6" x14ac:dyDescent="0.2">
      <c r="A185" s="2">
        <f t="shared" si="22"/>
        <v>12.059999999999999</v>
      </c>
      <c r="B185" s="2" t="s">
        <v>53</v>
      </c>
      <c r="C185" s="2" t="s">
        <v>2</v>
      </c>
      <c r="D185" s="2">
        <v>0.01</v>
      </c>
      <c r="E185" s="2">
        <f>VLOOKUP(B185,'Listado de precios'!$A$5:$C$184,3,0)</f>
        <v>27900</v>
      </c>
      <c r="F185" s="2">
        <f t="shared" si="23"/>
        <v>279</v>
      </c>
    </row>
    <row r="186" spans="1:6" x14ac:dyDescent="0.2">
      <c r="E186" s="2" t="s">
        <v>87</v>
      </c>
      <c r="F186" s="2">
        <f>SUM(F180:F185)</f>
        <v>2157647.8909999998</v>
      </c>
    </row>
  </sheetData>
  <conditionalFormatting sqref="A1:XFD1048576">
    <cfRule type="notContainsBlanks" dxfId="59" priority="1">
      <formula>LEN(TRIM(A1))&gt;0</formula>
    </cfRule>
    <cfRule type="containsBlanks" dxfId="58" priority="2">
      <formula>LEN(TRIM(A1))=0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5"/>
  <sheetViews>
    <sheetView zoomScale="85" zoomScaleNormal="85" workbookViewId="0">
      <selection sqref="A1:XFD1048576"/>
    </sheetView>
  </sheetViews>
  <sheetFormatPr baseColWidth="10" defaultColWidth="11.42578125" defaultRowHeight="12.75" x14ac:dyDescent="0.2"/>
  <cols>
    <col min="1" max="1" width="11.28515625" style="2" bestFit="1" customWidth="1"/>
    <col min="2" max="2" width="123.28515625" style="2" bestFit="1" customWidth="1"/>
    <col min="3" max="3" width="7.85546875" style="2" bestFit="1" customWidth="1"/>
    <col min="4" max="4" width="10.140625" style="2" bestFit="1" customWidth="1"/>
    <col min="5" max="5" width="16.5703125" style="2" bestFit="1" customWidth="1"/>
    <col min="6" max="6" width="13.7109375" style="2" bestFit="1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135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5" si="1">E6*D6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29</v>
      </c>
      <c r="C11" s="2" t="s">
        <v>2</v>
      </c>
      <c r="D11" s="2">
        <v>1</v>
      </c>
      <c r="E11" s="2">
        <f>VLOOKUP(B11,'Listado de precios'!$A$5:$C$184,3,0)</f>
        <v>842</v>
      </c>
      <c r="F11" s="2">
        <f t="shared" si="1"/>
        <v>842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22</v>
      </c>
      <c r="C13" s="2" t="s">
        <v>1</v>
      </c>
      <c r="D13" s="2"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D15" s="2">
        <v>1</v>
      </c>
      <c r="E15" s="2">
        <f>VLOOKUP(B15,'Listado de precios'!$A$5:$C$184,3,0)</f>
        <v>10000</v>
      </c>
      <c r="F15" s="2">
        <f t="shared" si="1"/>
        <v>10000</v>
      </c>
    </row>
    <row r="16" spans="1:6" x14ac:dyDescent="0.2">
      <c r="E16" s="2" t="s">
        <v>87</v>
      </c>
      <c r="F16" s="2">
        <f>SUM(F6:F15)</f>
        <v>51344.987000000001</v>
      </c>
    </row>
    <row r="18" spans="1:6" x14ac:dyDescent="0.2">
      <c r="A18" s="2" t="s">
        <v>10</v>
      </c>
      <c r="B18" s="2" t="s">
        <v>134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2">D20*E20</f>
        <v>192.89100000000002</v>
      </c>
    </row>
    <row r="21" spans="1:6" x14ac:dyDescent="0.2">
      <c r="A21" s="2">
        <f t="shared" ref="A21:A29" si="3">A20+0.01</f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2"/>
        <v>279</v>
      </c>
    </row>
    <row r="22" spans="1:6" x14ac:dyDescent="0.2">
      <c r="A22" s="2">
        <f t="shared" si="3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2"/>
        <v>4400</v>
      </c>
    </row>
    <row r="23" spans="1:6" x14ac:dyDescent="0.2">
      <c r="A23" s="2">
        <f t="shared" si="3"/>
        <v>2.0399999999999991</v>
      </c>
      <c r="B23" s="2" t="s">
        <v>131</v>
      </c>
      <c r="C23" s="2" t="s">
        <v>1</v>
      </c>
      <c r="D23" s="2">
        <v>5</v>
      </c>
      <c r="E23" s="2">
        <f>VLOOKUP(B23,'Listado de precios'!$A$5:$C$184,3,0)</f>
        <v>2167</v>
      </c>
      <c r="F23" s="2">
        <f t="shared" si="2"/>
        <v>10835</v>
      </c>
    </row>
    <row r="24" spans="1:6" x14ac:dyDescent="0.2">
      <c r="A24" s="2">
        <f t="shared" si="3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2"/>
        <v>15000</v>
      </c>
    </row>
    <row r="25" spans="1:6" x14ac:dyDescent="0.2">
      <c r="A25" s="2">
        <f t="shared" si="3"/>
        <v>2.0599999999999987</v>
      </c>
      <c r="B25" s="2" t="s">
        <v>29</v>
      </c>
      <c r="C25" s="2" t="s">
        <v>2</v>
      </c>
      <c r="D25" s="2">
        <v>1</v>
      </c>
      <c r="E25" s="2">
        <f>VLOOKUP(B25,'Listado de precios'!$A$5:$C$184,3,0)</f>
        <v>842</v>
      </c>
      <c r="F25" s="2">
        <f t="shared" si="2"/>
        <v>842</v>
      </c>
    </row>
    <row r="26" spans="1:6" x14ac:dyDescent="0.2">
      <c r="A26" s="2">
        <f t="shared" si="3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2"/>
        <v>13141.96716</v>
      </c>
    </row>
    <row r="27" spans="1:6" x14ac:dyDescent="0.2">
      <c r="A27" s="2">
        <f t="shared" si="3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2"/>
        <v>1791.4349999999999</v>
      </c>
    </row>
    <row r="28" spans="1:6" x14ac:dyDescent="0.2">
      <c r="A28" s="2">
        <f t="shared" si="3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2"/>
        <v>12840</v>
      </c>
    </row>
    <row r="29" spans="1:6" x14ac:dyDescent="0.2">
      <c r="A29" s="2">
        <f t="shared" si="3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65322.293160000001</v>
      </c>
    </row>
    <row r="33" spans="1:6" x14ac:dyDescent="0.2">
      <c r="A33" s="2" t="s">
        <v>10</v>
      </c>
      <c r="B33" s="2" t="s">
        <v>145</v>
      </c>
    </row>
    <row r="34" spans="1:6" x14ac:dyDescent="0.2">
      <c r="A34" s="2">
        <v>3</v>
      </c>
      <c r="B34" s="2" t="s">
        <v>15</v>
      </c>
    </row>
    <row r="35" spans="1:6" x14ac:dyDescent="0.2">
      <c r="A35" s="2">
        <f>A34+0.01</f>
        <v>3.01</v>
      </c>
      <c r="B35" s="2" t="s">
        <v>37</v>
      </c>
      <c r="C35" s="2" t="s">
        <v>38</v>
      </c>
      <c r="D35" s="2">
        <v>3.3900000000000002E-3</v>
      </c>
      <c r="E35" s="2">
        <f>VLOOKUP(B35,'Listado de precios'!$A$5:$C$184,3,0)</f>
        <v>56900</v>
      </c>
      <c r="F35" s="2">
        <f t="shared" ref="F35:F41" si="4">D35*E35</f>
        <v>192.89100000000002</v>
      </c>
    </row>
    <row r="36" spans="1:6" x14ac:dyDescent="0.2">
      <c r="A36" s="2">
        <f t="shared" ref="A36:A41" si="5">A35+0.01</f>
        <v>3.0199999999999996</v>
      </c>
      <c r="B36" s="2" t="s">
        <v>53</v>
      </c>
      <c r="C36" s="2" t="s">
        <v>2</v>
      </c>
      <c r="D36" s="2">
        <v>0.01</v>
      </c>
      <c r="E36" s="2">
        <f>VLOOKUP(B36,'Listado de precios'!$A$5:$C$184,3,0)</f>
        <v>27900</v>
      </c>
      <c r="F36" s="2">
        <f t="shared" si="4"/>
        <v>279</v>
      </c>
    </row>
    <row r="37" spans="1:6" x14ac:dyDescent="0.2">
      <c r="A37" s="2">
        <f t="shared" si="5"/>
        <v>3.0299999999999994</v>
      </c>
      <c r="B37" s="2" t="s">
        <v>150</v>
      </c>
      <c r="C37" s="2" t="s">
        <v>1</v>
      </c>
      <c r="D37" s="2">
        <v>8</v>
      </c>
      <c r="E37" s="2">
        <f>VLOOKUP(B37,'Listado de precios'!$A$5:$C$184,3,0)</f>
        <v>880</v>
      </c>
      <c r="F37" s="2">
        <f t="shared" si="4"/>
        <v>7040</v>
      </c>
    </row>
    <row r="38" spans="1:6" x14ac:dyDescent="0.2">
      <c r="A38" s="2">
        <f t="shared" si="5"/>
        <v>3.0399999999999991</v>
      </c>
      <c r="B38" s="2" t="s">
        <v>131</v>
      </c>
      <c r="C38" s="2" t="s">
        <v>1</v>
      </c>
      <c r="D38" s="2">
        <v>8</v>
      </c>
      <c r="E38" s="2">
        <f>VLOOKUP(B38,'Listado de precios'!$A$5:$C$184,3,0)</f>
        <v>2167</v>
      </c>
      <c r="F38" s="2">
        <f t="shared" si="4"/>
        <v>17336</v>
      </c>
    </row>
    <row r="39" spans="1:6" x14ac:dyDescent="0.2">
      <c r="A39" s="2">
        <f t="shared" si="5"/>
        <v>3.0499999999999989</v>
      </c>
      <c r="B39" s="2" t="s">
        <v>74</v>
      </c>
      <c r="C39" s="2" t="s">
        <v>75</v>
      </c>
      <c r="D39" s="2">
        <v>1</v>
      </c>
      <c r="E39" s="2">
        <f>VLOOKUP(B39,'Listado de precios'!$A$5:$C$184,3,0)</f>
        <v>4200</v>
      </c>
      <c r="F39" s="2">
        <f t="shared" si="4"/>
        <v>4200</v>
      </c>
    </row>
    <row r="40" spans="1:6" x14ac:dyDescent="0.2">
      <c r="A40" s="2">
        <f t="shared" si="5"/>
        <v>3.0599999999999987</v>
      </c>
      <c r="B40" s="2" t="s">
        <v>29</v>
      </c>
      <c r="C40" s="2" t="s">
        <v>2</v>
      </c>
      <c r="D40" s="2">
        <v>1</v>
      </c>
      <c r="E40" s="2">
        <f>VLOOKUP(B40,'Listado de precios'!$A$5:$C$184,3,0)</f>
        <v>842</v>
      </c>
      <c r="F40" s="2">
        <f t="shared" si="4"/>
        <v>842</v>
      </c>
    </row>
    <row r="41" spans="1:6" x14ac:dyDescent="0.2">
      <c r="A41" s="2">
        <f t="shared" si="5"/>
        <v>3.0699999999999985</v>
      </c>
      <c r="B41" s="2" t="s">
        <v>63</v>
      </c>
      <c r="C41" s="2" t="s">
        <v>2</v>
      </c>
      <c r="D41" s="2">
        <v>1</v>
      </c>
      <c r="E41" s="2">
        <f>VLOOKUP(B41,'Listado de precios'!$A$5:$C$184,3,0)</f>
        <v>9630</v>
      </c>
      <c r="F41" s="2">
        <f t="shared" si="4"/>
        <v>9630</v>
      </c>
    </row>
    <row r="42" spans="1:6" x14ac:dyDescent="0.2">
      <c r="E42" s="2" t="s">
        <v>87</v>
      </c>
      <c r="F42" s="2">
        <f>SUM(F35:F41)</f>
        <v>39519.891000000003</v>
      </c>
    </row>
    <row r="44" spans="1:6" x14ac:dyDescent="0.2">
      <c r="A44" s="2" t="s">
        <v>10</v>
      </c>
      <c r="B44" s="2" t="s">
        <v>140</v>
      </c>
    </row>
    <row r="45" spans="1:6" x14ac:dyDescent="0.2">
      <c r="A45" s="2">
        <v>4</v>
      </c>
      <c r="B45" s="2" t="s">
        <v>15</v>
      </c>
    </row>
    <row r="46" spans="1:6" x14ac:dyDescent="0.2">
      <c r="A46" s="2">
        <f t="shared" ref="A46:A55" si="6">A45+0.01</f>
        <v>4.01</v>
      </c>
      <c r="B46" s="2" t="s">
        <v>37</v>
      </c>
      <c r="C46" s="2" t="s">
        <v>38</v>
      </c>
      <c r="D46" s="2">
        <v>3.3900000000000002E-3</v>
      </c>
      <c r="E46" s="2">
        <f>VLOOKUP(B46,'Listado de precios'!$A$5:$C$184,3,0)</f>
        <v>56900</v>
      </c>
      <c r="F46" s="2">
        <f t="shared" ref="F46:F55" si="7">E46*D46</f>
        <v>192.89100000000002</v>
      </c>
    </row>
    <row r="47" spans="1:6" x14ac:dyDescent="0.2">
      <c r="A47" s="2">
        <f t="shared" si="6"/>
        <v>4.0199999999999996</v>
      </c>
      <c r="B47" s="2" t="s">
        <v>53</v>
      </c>
      <c r="C47" s="2" t="s">
        <v>2</v>
      </c>
      <c r="D47" s="2">
        <v>0.01</v>
      </c>
      <c r="E47" s="2">
        <f>VLOOKUP(B47,'Listado de precios'!$A$5:$C$184,3,0)</f>
        <v>27900</v>
      </c>
      <c r="F47" s="2">
        <f t="shared" si="7"/>
        <v>279</v>
      </c>
    </row>
    <row r="48" spans="1:6" x14ac:dyDescent="0.2">
      <c r="A48" s="2">
        <f t="shared" si="6"/>
        <v>4.0299999999999994</v>
      </c>
      <c r="B48" s="2" t="s">
        <v>150</v>
      </c>
      <c r="C48" s="2" t="s">
        <v>1</v>
      </c>
      <c r="D48" s="2">
        <v>5</v>
      </c>
      <c r="E48" s="2">
        <f>VLOOKUP(B48,'Listado de precios'!$A$5:$C$184,3,0)</f>
        <v>880</v>
      </c>
      <c r="F48" s="2">
        <f t="shared" si="7"/>
        <v>4400</v>
      </c>
    </row>
    <row r="49" spans="1:6" x14ac:dyDescent="0.2">
      <c r="A49" s="2">
        <f t="shared" si="6"/>
        <v>4.0399999999999991</v>
      </c>
      <c r="B49" s="2" t="s">
        <v>131</v>
      </c>
      <c r="C49" s="2" t="s">
        <v>1</v>
      </c>
      <c r="D49" s="2">
        <f>D48</f>
        <v>5</v>
      </c>
      <c r="E49" s="2">
        <f>VLOOKUP(B49,'Listado de precios'!$A$5:$C$184,3,0)</f>
        <v>2167</v>
      </c>
      <c r="F49" s="2">
        <f t="shared" si="7"/>
        <v>10835</v>
      </c>
    </row>
    <row r="50" spans="1:6" x14ac:dyDescent="0.2">
      <c r="A50" s="2">
        <f t="shared" si="6"/>
        <v>4.0499999999999989</v>
      </c>
      <c r="B50" s="2" t="s">
        <v>69</v>
      </c>
      <c r="C50" s="2" t="s">
        <v>2</v>
      </c>
      <c r="D50" s="2">
        <v>1</v>
      </c>
      <c r="E50" s="2">
        <f>VLOOKUP(B50,'Listado de precios'!$A$5:$C$184,3,0)</f>
        <v>4400</v>
      </c>
      <c r="F50" s="2">
        <f t="shared" si="7"/>
        <v>4400</v>
      </c>
    </row>
    <row r="51" spans="1:6" x14ac:dyDescent="0.2">
      <c r="A51" s="2">
        <f t="shared" si="6"/>
        <v>4.0599999999999987</v>
      </c>
      <c r="B51" s="2" t="s">
        <v>29</v>
      </c>
      <c r="C51" s="2" t="s">
        <v>2</v>
      </c>
      <c r="D51" s="2">
        <v>1</v>
      </c>
      <c r="E51" s="2">
        <f>VLOOKUP(B51,'Listado de precios'!$A$5:$C$184,3,0)</f>
        <v>842</v>
      </c>
      <c r="F51" s="2">
        <f t="shared" si="7"/>
        <v>842</v>
      </c>
    </row>
    <row r="52" spans="1:6" x14ac:dyDescent="0.2">
      <c r="A52" s="2">
        <f t="shared" si="6"/>
        <v>4.0699999999999985</v>
      </c>
      <c r="B52" s="2" t="s">
        <v>41</v>
      </c>
      <c r="C52" s="2" t="s">
        <v>2</v>
      </c>
      <c r="D52" s="2">
        <v>1</v>
      </c>
      <c r="E52" s="2">
        <f>VLOOKUP(B52,'Listado de precios'!$A$5:$C$184,3,0)</f>
        <v>1100</v>
      </c>
      <c r="F52" s="2">
        <f t="shared" si="7"/>
        <v>1100</v>
      </c>
    </row>
    <row r="53" spans="1:6" x14ac:dyDescent="0.2">
      <c r="A53" s="2">
        <f t="shared" si="6"/>
        <v>4.0799999999999983</v>
      </c>
      <c r="B53" s="2" t="s">
        <v>22</v>
      </c>
      <c r="C53" s="2" t="s">
        <v>1</v>
      </c>
      <c r="D53" s="2">
        <f>D48+1</f>
        <v>6</v>
      </c>
      <c r="E53" s="2">
        <f>VLOOKUP(B53,'Listado de precios'!$A$5:$C$184,3,0)</f>
        <v>1076.0159999999998</v>
      </c>
      <c r="F53" s="2">
        <f t="shared" si="7"/>
        <v>6456.0959999999995</v>
      </c>
    </row>
    <row r="54" spans="1:6" x14ac:dyDescent="0.2">
      <c r="A54" s="2">
        <f t="shared" si="6"/>
        <v>4.0899999999999981</v>
      </c>
      <c r="B54" s="2" t="s">
        <v>62</v>
      </c>
      <c r="C54" s="2" t="s">
        <v>2</v>
      </c>
      <c r="D54" s="2">
        <v>1</v>
      </c>
      <c r="E54" s="2">
        <f>VLOOKUP(B54,'Listado de precios'!$A$5:$C$184,3,0)</f>
        <v>12840</v>
      </c>
      <c r="F54" s="2">
        <f t="shared" si="7"/>
        <v>12840</v>
      </c>
    </row>
    <row r="55" spans="1:6" x14ac:dyDescent="0.2">
      <c r="A55" s="2">
        <f t="shared" si="6"/>
        <v>4.0999999999999979</v>
      </c>
      <c r="B55" s="2" t="s">
        <v>146</v>
      </c>
      <c r="D55" s="2">
        <v>1</v>
      </c>
      <c r="E55" s="2">
        <f>VLOOKUP(B55,'Listado de precios'!$A$5:$C$184,3,0)</f>
        <v>10000</v>
      </c>
      <c r="F55" s="2">
        <f t="shared" si="7"/>
        <v>10000</v>
      </c>
    </row>
    <row r="56" spans="1:6" x14ac:dyDescent="0.2">
      <c r="E56" s="2" t="s">
        <v>87</v>
      </c>
      <c r="F56" s="2">
        <f>SUM(F46:F55)</f>
        <v>51344.987000000001</v>
      </c>
    </row>
    <row r="58" spans="1:6" x14ac:dyDescent="0.2">
      <c r="A58" s="2" t="s">
        <v>10</v>
      </c>
      <c r="B58" s="2" t="s">
        <v>141</v>
      </c>
    </row>
    <row r="59" spans="1:6" x14ac:dyDescent="0.2">
      <c r="A59" s="2">
        <v>5</v>
      </c>
      <c r="B59" s="2" t="s">
        <v>15</v>
      </c>
    </row>
    <row r="60" spans="1:6" x14ac:dyDescent="0.2">
      <c r="A60" s="2">
        <f>A59+0.01</f>
        <v>5.01</v>
      </c>
      <c r="B60" s="2" t="s">
        <v>37</v>
      </c>
      <c r="C60" s="2" t="s">
        <v>38</v>
      </c>
      <c r="D60" s="2">
        <v>3.3900000000000002E-3</v>
      </c>
      <c r="E60" s="2">
        <f>VLOOKUP(B60,'Listado de precios'!$A$5:$C$184,3,0)</f>
        <v>56900</v>
      </c>
      <c r="F60" s="2">
        <f t="shared" ref="F60:F68" si="8">D60*E60</f>
        <v>192.89100000000002</v>
      </c>
    </row>
    <row r="61" spans="1:6" x14ac:dyDescent="0.2">
      <c r="A61" s="2">
        <f t="shared" ref="A61:A69" si="9">A60+0.01</f>
        <v>5.0199999999999996</v>
      </c>
      <c r="B61" s="2" t="s">
        <v>53</v>
      </c>
      <c r="C61" s="2" t="s">
        <v>2</v>
      </c>
      <c r="D61" s="2">
        <v>0.01</v>
      </c>
      <c r="E61" s="2">
        <f>VLOOKUP(B61,'Listado de precios'!$A$5:$C$184,3,0)</f>
        <v>27900</v>
      </c>
      <c r="F61" s="2">
        <f t="shared" si="8"/>
        <v>279</v>
      </c>
    </row>
    <row r="62" spans="1:6" x14ac:dyDescent="0.2">
      <c r="A62" s="2">
        <f t="shared" si="9"/>
        <v>5.0299999999999994</v>
      </c>
      <c r="B62" s="2" t="s">
        <v>150</v>
      </c>
      <c r="C62" s="2" t="s">
        <v>1</v>
      </c>
      <c r="D62" s="2">
        <v>7</v>
      </c>
      <c r="E62" s="2">
        <f>VLOOKUP(B62,'Listado de precios'!$A$5:$C$184,3,0)</f>
        <v>880</v>
      </c>
      <c r="F62" s="2">
        <f t="shared" si="8"/>
        <v>6160</v>
      </c>
    </row>
    <row r="63" spans="1:6" x14ac:dyDescent="0.2">
      <c r="A63" s="2">
        <f t="shared" si="9"/>
        <v>5.0399999999999991</v>
      </c>
      <c r="B63" s="2" t="s">
        <v>131</v>
      </c>
      <c r="C63" s="2" t="s">
        <v>1</v>
      </c>
      <c r="D63" s="2">
        <f>D62</f>
        <v>7</v>
      </c>
      <c r="E63" s="2">
        <f>VLOOKUP(B63,'Listado de precios'!$A$5:$C$184,3,0)</f>
        <v>2167</v>
      </c>
      <c r="F63" s="2">
        <f t="shared" si="8"/>
        <v>15169</v>
      </c>
    </row>
    <row r="64" spans="1:6" x14ac:dyDescent="0.2">
      <c r="A64" s="2">
        <f t="shared" si="9"/>
        <v>5.0499999999999989</v>
      </c>
      <c r="B64" s="2" t="s">
        <v>71</v>
      </c>
      <c r="C64" s="2" t="s">
        <v>2</v>
      </c>
      <c r="D64" s="2">
        <v>1</v>
      </c>
      <c r="E64" s="2">
        <f>VLOOKUP(B64,'Listado de precios'!$A$5:$C$184,3,0)</f>
        <v>15000</v>
      </c>
      <c r="F64" s="2">
        <f t="shared" si="8"/>
        <v>15000</v>
      </c>
    </row>
    <row r="65" spans="1:6" x14ac:dyDescent="0.2">
      <c r="A65" s="2">
        <f t="shared" si="9"/>
        <v>5.0599999999999987</v>
      </c>
      <c r="B65" s="2" t="s">
        <v>29</v>
      </c>
      <c r="C65" s="2" t="s">
        <v>2</v>
      </c>
      <c r="D65" s="2">
        <v>1</v>
      </c>
      <c r="E65" s="2">
        <f>VLOOKUP(B65,'Listado de precios'!$A$5:$C$184,3,0)</f>
        <v>842</v>
      </c>
      <c r="F65" s="2">
        <f t="shared" si="8"/>
        <v>842</v>
      </c>
    </row>
    <row r="66" spans="1:6" x14ac:dyDescent="0.2">
      <c r="A66" s="2">
        <f t="shared" si="9"/>
        <v>5.0699999999999985</v>
      </c>
      <c r="B66" s="2" t="s">
        <v>28</v>
      </c>
      <c r="C66" s="2" t="s">
        <v>1</v>
      </c>
      <c r="D66" s="2">
        <v>14</v>
      </c>
      <c r="E66" s="2">
        <f>VLOOKUP(B66,'Listado de precios'!$A$5:$C$184,3,0)</f>
        <v>938.71194000000003</v>
      </c>
      <c r="F66" s="2">
        <f t="shared" si="8"/>
        <v>13141.96716</v>
      </c>
    </row>
    <row r="67" spans="1:6" x14ac:dyDescent="0.2">
      <c r="A67" s="2">
        <f t="shared" si="9"/>
        <v>5.0799999999999983</v>
      </c>
      <c r="B67" s="2" t="s">
        <v>42</v>
      </c>
      <c r="C67" s="2" t="s">
        <v>2</v>
      </c>
      <c r="D67" s="2">
        <v>2</v>
      </c>
      <c r="E67" s="2">
        <f>VLOOKUP(B67,'Listado de precios'!$A$5:$C$184,3,0)</f>
        <v>895.71749999999997</v>
      </c>
      <c r="F67" s="2">
        <f t="shared" si="8"/>
        <v>1791.4349999999999</v>
      </c>
    </row>
    <row r="68" spans="1:6" x14ac:dyDescent="0.2">
      <c r="A68" s="2">
        <f t="shared" si="9"/>
        <v>5.0899999999999981</v>
      </c>
      <c r="B68" s="2" t="s">
        <v>64</v>
      </c>
      <c r="C68" s="2" t="s">
        <v>2</v>
      </c>
      <c r="D68" s="2">
        <v>1</v>
      </c>
      <c r="E68" s="2">
        <f>VLOOKUP(B68,'Listado de precios'!$A$5:$C$184,3,0)</f>
        <v>12840</v>
      </c>
      <c r="F68" s="2">
        <f t="shared" si="8"/>
        <v>12840</v>
      </c>
    </row>
    <row r="69" spans="1:6" x14ac:dyDescent="0.2">
      <c r="A69" s="2">
        <f t="shared" si="9"/>
        <v>5.0999999999999979</v>
      </c>
      <c r="B69" s="2" t="s">
        <v>147</v>
      </c>
      <c r="C69" s="2" t="s">
        <v>2</v>
      </c>
      <c r="D69" s="2">
        <v>1</v>
      </c>
      <c r="E69" s="2">
        <f>VLOOKUP(B69,'Listado de precios'!$A$5:$C$184,3,0)</f>
        <v>6000</v>
      </c>
      <c r="F69" s="2">
        <f>E69*D69</f>
        <v>6000</v>
      </c>
    </row>
    <row r="70" spans="1:6" x14ac:dyDescent="0.2">
      <c r="E70" s="2" t="s">
        <v>87</v>
      </c>
      <c r="F70" s="2">
        <f>SUM(F60:F69)</f>
        <v>71416.293160000001</v>
      </c>
    </row>
    <row r="72" spans="1:6" x14ac:dyDescent="0.2">
      <c r="A72" s="2" t="s">
        <v>10</v>
      </c>
      <c r="B72" s="2" t="s">
        <v>142</v>
      </c>
    </row>
    <row r="73" spans="1:6" x14ac:dyDescent="0.2">
      <c r="A73" s="2">
        <v>6</v>
      </c>
      <c r="B73" s="2" t="s">
        <v>15</v>
      </c>
    </row>
    <row r="74" spans="1:6" x14ac:dyDescent="0.2">
      <c r="A74" s="2">
        <f>A73+0.01</f>
        <v>6.01</v>
      </c>
      <c r="B74" s="2" t="s">
        <v>37</v>
      </c>
      <c r="C74" s="2" t="s">
        <v>38</v>
      </c>
      <c r="D74" s="2">
        <v>3.3900000000000002E-3</v>
      </c>
      <c r="E74" s="2">
        <f>VLOOKUP(B74,'Listado de precios'!$A$5:$C$184,3,0)</f>
        <v>56900</v>
      </c>
      <c r="F74" s="2">
        <f t="shared" ref="F74:F80" si="10">D74*E74</f>
        <v>192.89100000000002</v>
      </c>
    </row>
    <row r="75" spans="1:6" x14ac:dyDescent="0.2">
      <c r="A75" s="2">
        <f t="shared" ref="A75:A80" si="11">A74+0.01</f>
        <v>6.02</v>
      </c>
      <c r="B75" s="2" t="s">
        <v>53</v>
      </c>
      <c r="C75" s="2" t="s">
        <v>2</v>
      </c>
      <c r="D75" s="2">
        <v>0.01</v>
      </c>
      <c r="E75" s="2">
        <f>VLOOKUP(B75,'Listado de precios'!$A$5:$C$184,3,0)</f>
        <v>27900</v>
      </c>
      <c r="F75" s="2">
        <f t="shared" si="10"/>
        <v>279</v>
      </c>
    </row>
    <row r="76" spans="1:6" x14ac:dyDescent="0.2">
      <c r="A76" s="2">
        <f t="shared" si="11"/>
        <v>6.0299999999999994</v>
      </c>
      <c r="B76" s="2" t="s">
        <v>150</v>
      </c>
      <c r="C76" s="2" t="s">
        <v>1</v>
      </c>
      <c r="D76" s="2">
        <v>8</v>
      </c>
      <c r="E76" s="2">
        <f>VLOOKUP(B76,'Listado de precios'!$A$5:$C$184,3,0)</f>
        <v>880</v>
      </c>
      <c r="F76" s="2">
        <f t="shared" si="10"/>
        <v>7040</v>
      </c>
    </row>
    <row r="77" spans="1:6" x14ac:dyDescent="0.2">
      <c r="A77" s="2">
        <f t="shared" si="11"/>
        <v>6.0399999999999991</v>
      </c>
      <c r="B77" s="2" t="s">
        <v>131</v>
      </c>
      <c r="C77" s="2" t="s">
        <v>1</v>
      </c>
      <c r="D77" s="2">
        <f>D76</f>
        <v>8</v>
      </c>
      <c r="E77" s="2">
        <f>VLOOKUP(B77,'Listado de precios'!$A$5:$C$184,3,0)</f>
        <v>2167</v>
      </c>
      <c r="F77" s="2">
        <f t="shared" si="10"/>
        <v>17336</v>
      </c>
    </row>
    <row r="78" spans="1:6" x14ac:dyDescent="0.2">
      <c r="A78" s="2">
        <f t="shared" si="11"/>
        <v>6.0499999999999989</v>
      </c>
      <c r="B78" s="2" t="s">
        <v>74</v>
      </c>
      <c r="C78" s="2" t="s">
        <v>75</v>
      </c>
      <c r="D78" s="2">
        <v>1</v>
      </c>
      <c r="E78" s="2">
        <f>VLOOKUP(B78,'Listado de precios'!$A$5:$C$184,3,0)</f>
        <v>4200</v>
      </c>
      <c r="F78" s="2">
        <f t="shared" si="10"/>
        <v>4200</v>
      </c>
    </row>
    <row r="79" spans="1:6" x14ac:dyDescent="0.2">
      <c r="A79" s="2">
        <f t="shared" si="11"/>
        <v>6.0599999999999987</v>
      </c>
      <c r="B79" s="2" t="s">
        <v>29</v>
      </c>
      <c r="C79" s="2" t="s">
        <v>2</v>
      </c>
      <c r="D79" s="2">
        <v>1</v>
      </c>
      <c r="E79" s="2">
        <f>VLOOKUP(B79,'Listado de precios'!$A$5:$C$184,3,0)</f>
        <v>842</v>
      </c>
      <c r="F79" s="2">
        <f t="shared" si="10"/>
        <v>842</v>
      </c>
    </row>
    <row r="80" spans="1:6" x14ac:dyDescent="0.2">
      <c r="A80" s="2">
        <f t="shared" si="11"/>
        <v>6.0699999999999985</v>
      </c>
      <c r="B80" s="2" t="s">
        <v>63</v>
      </c>
      <c r="C80" s="2" t="s">
        <v>2</v>
      </c>
      <c r="D80" s="2">
        <v>1</v>
      </c>
      <c r="E80" s="2">
        <f>VLOOKUP(B80,'Listado de precios'!$A$5:$C$184,3,0)</f>
        <v>9630</v>
      </c>
      <c r="F80" s="2">
        <f t="shared" si="10"/>
        <v>9630</v>
      </c>
    </row>
    <row r="81" spans="1:6" x14ac:dyDescent="0.2">
      <c r="E81" s="2" t="s">
        <v>87</v>
      </c>
      <c r="F81" s="2">
        <f>SUM(F74:F80)</f>
        <v>39519.891000000003</v>
      </c>
    </row>
    <row r="83" spans="1:6" x14ac:dyDescent="0.2">
      <c r="A83" s="2" t="s">
        <v>10</v>
      </c>
      <c r="B83" s="2" t="s">
        <v>143</v>
      </c>
    </row>
    <row r="84" spans="1:6" x14ac:dyDescent="0.2">
      <c r="A84" s="2">
        <v>7</v>
      </c>
      <c r="B84" s="2" t="s">
        <v>15</v>
      </c>
    </row>
    <row r="85" spans="1:6" x14ac:dyDescent="0.2">
      <c r="A85" s="2">
        <f t="shared" ref="A85:A93" si="12">A84+0.01</f>
        <v>7.01</v>
      </c>
      <c r="B85" s="2" t="s">
        <v>32</v>
      </c>
      <c r="C85" s="2" t="s">
        <v>2</v>
      </c>
      <c r="D85" s="2">
        <v>1</v>
      </c>
      <c r="E85" s="2">
        <f>VLOOKUP(B85,'Listado de precios'!$A$5:$C$184,3,0)</f>
        <v>31887.542999999998</v>
      </c>
      <c r="F85" s="2">
        <f t="shared" ref="F85:F93" si="13">D85*E85</f>
        <v>31887.542999999998</v>
      </c>
    </row>
    <row r="86" spans="1:6" x14ac:dyDescent="0.2">
      <c r="A86" s="2">
        <f t="shared" si="12"/>
        <v>7.02</v>
      </c>
      <c r="B86" s="2" t="s">
        <v>79</v>
      </c>
      <c r="C86" s="2" t="s">
        <v>1</v>
      </c>
      <c r="D86" s="2">
        <v>7.2</v>
      </c>
      <c r="E86" s="2">
        <f>VLOOKUP(B86,'Listado de precios'!$A$5:$C$184,3,0)</f>
        <v>4659</v>
      </c>
      <c r="F86" s="2">
        <f t="shared" si="13"/>
        <v>33544.800000000003</v>
      </c>
    </row>
    <row r="87" spans="1:6" x14ac:dyDescent="0.2">
      <c r="A87" s="2">
        <f t="shared" si="12"/>
        <v>7.0299999999999994</v>
      </c>
      <c r="B87" s="2" t="s">
        <v>129</v>
      </c>
      <c r="C87" s="2" t="s">
        <v>1</v>
      </c>
      <c r="D87" s="2">
        <f>D86</f>
        <v>7.2</v>
      </c>
      <c r="E87" s="2">
        <f>VLOOKUP(B87,'Listado de precios'!$A$5:$C$184,3,0)</f>
        <v>2167</v>
      </c>
      <c r="F87" s="2">
        <f t="shared" si="13"/>
        <v>15602.4</v>
      </c>
    </row>
    <row r="88" spans="1:6" x14ac:dyDescent="0.2">
      <c r="A88" s="2">
        <f t="shared" si="12"/>
        <v>7.0399999999999991</v>
      </c>
      <c r="B88" s="2" t="s">
        <v>52</v>
      </c>
      <c r="C88" s="2" t="s">
        <v>2</v>
      </c>
      <c r="D88" s="2">
        <v>7</v>
      </c>
      <c r="E88" s="2">
        <f>VLOOKUP(B88,'Listado de precios'!$A$5:$C$184,3,0)</f>
        <v>165</v>
      </c>
      <c r="F88" s="2">
        <f t="shared" si="13"/>
        <v>1155</v>
      </c>
    </row>
    <row r="89" spans="1:6" x14ac:dyDescent="0.2">
      <c r="A89" s="2">
        <f t="shared" si="12"/>
        <v>7.0499999999999989</v>
      </c>
      <c r="B89" s="2" t="s">
        <v>0</v>
      </c>
      <c r="C89" s="2" t="s">
        <v>1</v>
      </c>
      <c r="D89" s="2">
        <v>2.9</v>
      </c>
      <c r="E89" s="2">
        <f>VLOOKUP(B89,'Listado de precios'!$A$5:$C$184,3,0)</f>
        <v>600</v>
      </c>
      <c r="F89" s="2">
        <f t="shared" si="13"/>
        <v>1740</v>
      </c>
    </row>
    <row r="90" spans="1:6" x14ac:dyDescent="0.2">
      <c r="A90" s="2">
        <f t="shared" si="12"/>
        <v>7.0599999999999987</v>
      </c>
      <c r="B90" s="2" t="s">
        <v>85</v>
      </c>
      <c r="C90" s="2" t="s">
        <v>2</v>
      </c>
      <c r="D90" s="2">
        <v>1</v>
      </c>
      <c r="E90" s="2">
        <f>VLOOKUP(B90,'Listado de precios'!$A$5:$C$184,3,0)</f>
        <v>2316.6666666666665</v>
      </c>
      <c r="F90" s="2">
        <f>D90*E90</f>
        <v>2316.6666666666665</v>
      </c>
    </row>
    <row r="91" spans="1:6" x14ac:dyDescent="0.2">
      <c r="A91" s="2">
        <f t="shared" si="12"/>
        <v>7.0699999999999985</v>
      </c>
      <c r="B91" s="2" t="s">
        <v>41</v>
      </c>
      <c r="C91" s="2" t="s">
        <v>2</v>
      </c>
      <c r="D91" s="2">
        <v>3</v>
      </c>
      <c r="E91" s="2">
        <f>VLOOKUP(B91,'Listado de precios'!$A$5:$C$184,3,0)</f>
        <v>1100</v>
      </c>
      <c r="F91" s="2">
        <f>D91*E91</f>
        <v>3300</v>
      </c>
    </row>
    <row r="92" spans="1:6" x14ac:dyDescent="0.2">
      <c r="A92" s="2">
        <f t="shared" si="12"/>
        <v>7.0799999999999983</v>
      </c>
      <c r="B92" s="2" t="s">
        <v>70</v>
      </c>
      <c r="C92" s="2" t="s">
        <v>2</v>
      </c>
      <c r="D92" s="2">
        <v>1</v>
      </c>
      <c r="E92" s="2">
        <f>VLOOKUP(B92,'Listado de precios'!$A$5:$C$184,3,0)</f>
        <v>9200</v>
      </c>
      <c r="F92" s="2">
        <f>D92*E92</f>
        <v>9200</v>
      </c>
    </row>
    <row r="93" spans="1:6" x14ac:dyDescent="0.2">
      <c r="A93" s="2">
        <f t="shared" si="12"/>
        <v>7.0899999999999981</v>
      </c>
      <c r="B93" s="2" t="s">
        <v>61</v>
      </c>
      <c r="C93" s="2" t="s">
        <v>2</v>
      </c>
      <c r="D93" s="2">
        <v>1</v>
      </c>
      <c r="E93" s="2">
        <f>VLOOKUP(B93,'Listado de precios'!$A$5:$C$184,3,0)</f>
        <v>19260</v>
      </c>
      <c r="F93" s="2">
        <f t="shared" si="13"/>
        <v>19260</v>
      </c>
    </row>
    <row r="94" spans="1:6" x14ac:dyDescent="0.2">
      <c r="E94" s="2" t="s">
        <v>87</v>
      </c>
      <c r="F94" s="2">
        <f>SUM(F85:F93)</f>
        <v>118006.40966666667</v>
      </c>
    </row>
    <row r="96" spans="1:6" x14ac:dyDescent="0.2">
      <c r="A96" s="2" t="s">
        <v>10</v>
      </c>
      <c r="B96" s="2" t="s">
        <v>106</v>
      </c>
    </row>
    <row r="97" spans="1:6" x14ac:dyDescent="0.2">
      <c r="A97" s="2">
        <v>8</v>
      </c>
      <c r="B97" s="2" t="s">
        <v>15</v>
      </c>
    </row>
    <row r="98" spans="1:6" x14ac:dyDescent="0.2">
      <c r="A98" s="2">
        <f t="shared" ref="A98:A114" si="14">A97+0.01</f>
        <v>8.01</v>
      </c>
      <c r="B98" s="2" t="s">
        <v>48</v>
      </c>
      <c r="C98" s="2" t="s">
        <v>2</v>
      </c>
      <c r="D98" s="2">
        <v>1</v>
      </c>
      <c r="E98" s="2">
        <f>VLOOKUP(B98,'Listado de precios'!$A$5:$C$184,3,0)</f>
        <v>710655</v>
      </c>
      <c r="F98" s="2">
        <f t="shared" ref="F98:F114" si="15">E98*D98</f>
        <v>710655</v>
      </c>
    </row>
    <row r="99" spans="1:6" x14ac:dyDescent="0.2">
      <c r="A99" s="2">
        <f t="shared" si="14"/>
        <v>8.02</v>
      </c>
      <c r="B99" s="2" t="s">
        <v>149</v>
      </c>
      <c r="C99" s="2" t="s">
        <v>2</v>
      </c>
      <c r="D99" s="2">
        <v>1</v>
      </c>
      <c r="E99" s="2">
        <f>VLOOKUP(B99,'Listado de precios'!$A$5:$C$184,3,0)</f>
        <v>8560</v>
      </c>
      <c r="F99" s="2">
        <f>E99*D99</f>
        <v>8560</v>
      </c>
    </row>
    <row r="100" spans="1:6" x14ac:dyDescent="0.2">
      <c r="A100" s="2">
        <f t="shared" si="14"/>
        <v>8.0299999999999994</v>
      </c>
      <c r="B100" s="2" t="s">
        <v>160</v>
      </c>
      <c r="C100" s="2" t="s">
        <v>1</v>
      </c>
      <c r="D100" s="2">
        <v>4</v>
      </c>
      <c r="E100" s="2">
        <f>VLOOKUP(B100,'Listado de precios'!$A$5:$C$184,3,0)</f>
        <v>10065</v>
      </c>
      <c r="F100" s="2">
        <f t="shared" si="15"/>
        <v>40260</v>
      </c>
    </row>
    <row r="101" spans="1:6" x14ac:dyDescent="0.2">
      <c r="A101" s="2">
        <f t="shared" si="14"/>
        <v>8.0399999999999991</v>
      </c>
      <c r="B101" s="2" t="s">
        <v>77</v>
      </c>
      <c r="C101" s="2" t="s">
        <v>1</v>
      </c>
      <c r="D101" s="2">
        <v>47.31</v>
      </c>
      <c r="E101" s="2">
        <f>VLOOKUP(B101,'Listado de precios'!$A$5:$C$184,3,0)</f>
        <v>9946</v>
      </c>
      <c r="F101" s="2">
        <f t="shared" si="15"/>
        <v>470545.26</v>
      </c>
    </row>
    <row r="102" spans="1:6" x14ac:dyDescent="0.2">
      <c r="A102" s="2">
        <f t="shared" si="14"/>
        <v>8.0499999999999989</v>
      </c>
      <c r="B102" s="2" t="s">
        <v>79</v>
      </c>
      <c r="C102" s="2" t="s">
        <v>1</v>
      </c>
      <c r="D102" s="2">
        <v>28.6</v>
      </c>
      <c r="E102" s="2">
        <f>VLOOKUP(B102,'Listado de precios'!$A$5:$C$184,3,0)</f>
        <v>4659</v>
      </c>
      <c r="F102" s="2">
        <f t="shared" si="15"/>
        <v>133247.4</v>
      </c>
    </row>
    <row r="103" spans="1:6" x14ac:dyDescent="0.2">
      <c r="A103" s="2">
        <f t="shared" si="14"/>
        <v>8.0599999999999987</v>
      </c>
      <c r="B103" s="2" t="s">
        <v>161</v>
      </c>
      <c r="C103" s="2" t="s">
        <v>1</v>
      </c>
      <c r="D103" s="2">
        <f>D100</f>
        <v>4</v>
      </c>
      <c r="E103" s="2">
        <f>VLOOKUP(B103,'Listado de precios'!$A$5:$C$184,3,0)</f>
        <v>2167</v>
      </c>
      <c r="F103" s="2">
        <f t="shared" si="15"/>
        <v>8668</v>
      </c>
    </row>
    <row r="104" spans="1:6" x14ac:dyDescent="0.2">
      <c r="A104" s="2">
        <f t="shared" si="14"/>
        <v>8.0699999999999985</v>
      </c>
      <c r="B104" s="2" t="s">
        <v>127</v>
      </c>
      <c r="C104" s="2" t="s">
        <v>1</v>
      </c>
      <c r="D104" s="2">
        <f>D101</f>
        <v>47.31</v>
      </c>
      <c r="E104" s="2">
        <f>VLOOKUP(B104,'Listado de precios'!$A$5:$C$184,3,0)</f>
        <v>4333</v>
      </c>
      <c r="F104" s="2">
        <f t="shared" si="15"/>
        <v>204994.23</v>
      </c>
    </row>
    <row r="105" spans="1:6" x14ac:dyDescent="0.2">
      <c r="A105" s="2">
        <f t="shared" si="14"/>
        <v>8.0799999999999983</v>
      </c>
      <c r="B105" s="2" t="s">
        <v>129</v>
      </c>
      <c r="C105" s="2" t="s">
        <v>1</v>
      </c>
      <c r="D105" s="2">
        <f>D102</f>
        <v>28.6</v>
      </c>
      <c r="E105" s="2">
        <f>VLOOKUP(B105,'Listado de precios'!$A$5:$C$184,3,0)</f>
        <v>2167</v>
      </c>
      <c r="F105" s="2">
        <f t="shared" si="15"/>
        <v>61976.200000000004</v>
      </c>
    </row>
    <row r="106" spans="1:6" x14ac:dyDescent="0.2">
      <c r="A106" s="2">
        <f t="shared" si="14"/>
        <v>8.0899999999999981</v>
      </c>
      <c r="B106" s="2" t="s">
        <v>50</v>
      </c>
      <c r="C106" s="2" t="s">
        <v>2</v>
      </c>
      <c r="D106" s="2">
        <v>48</v>
      </c>
      <c r="E106" s="2">
        <f>VLOOKUP(B106,'Listado de precios'!$A$5:$C$184,3,0)</f>
        <v>560</v>
      </c>
      <c r="F106" s="2">
        <f>E106*D106</f>
        <v>26880</v>
      </c>
    </row>
    <row r="107" spans="1:6" x14ac:dyDescent="0.2">
      <c r="A107" s="2">
        <f t="shared" si="14"/>
        <v>8.0999999999999979</v>
      </c>
      <c r="B107" s="2" t="s">
        <v>52</v>
      </c>
      <c r="C107" s="2" t="s">
        <v>2</v>
      </c>
      <c r="D107" s="2">
        <v>29</v>
      </c>
      <c r="E107" s="2">
        <f>VLOOKUP(B107,'Listado de precios'!$A$5:$C$184,3,0)</f>
        <v>165</v>
      </c>
      <c r="F107" s="2">
        <f>E107*D107</f>
        <v>4785</v>
      </c>
    </row>
    <row r="108" spans="1:6" x14ac:dyDescent="0.2">
      <c r="A108" s="2">
        <f t="shared" si="14"/>
        <v>8.1099999999999977</v>
      </c>
      <c r="B108" s="2" t="s">
        <v>0</v>
      </c>
      <c r="C108" s="2" t="s">
        <v>1</v>
      </c>
      <c r="D108" s="2">
        <v>11</v>
      </c>
      <c r="E108" s="2">
        <f>VLOOKUP(B108,'Listado de precios'!$A$5:$C$184,3,0)</f>
        <v>600</v>
      </c>
      <c r="F108" s="2">
        <f>E108*D108</f>
        <v>6600</v>
      </c>
    </row>
    <row r="109" spans="1:6" x14ac:dyDescent="0.2">
      <c r="A109" s="2">
        <f t="shared" si="14"/>
        <v>8.1199999999999974</v>
      </c>
      <c r="B109" s="2" t="s">
        <v>30</v>
      </c>
      <c r="C109" s="2" t="s">
        <v>2</v>
      </c>
      <c r="D109" s="2">
        <v>7</v>
      </c>
      <c r="E109" s="2">
        <f>VLOOKUP(B109,'Listado de precios'!$A$5:$C$184,3,0)</f>
        <v>86580</v>
      </c>
      <c r="F109" s="2">
        <f t="shared" si="15"/>
        <v>606060</v>
      </c>
    </row>
    <row r="110" spans="1:6" x14ac:dyDescent="0.2">
      <c r="A110" s="2">
        <f t="shared" si="14"/>
        <v>8.1299999999999972</v>
      </c>
      <c r="B110" s="2" t="s">
        <v>54</v>
      </c>
      <c r="C110" s="2" t="s">
        <v>2</v>
      </c>
      <c r="D110" s="2">
        <f>D109</f>
        <v>7</v>
      </c>
      <c r="E110" s="2">
        <f>VLOOKUP(B110,'Listado de precios'!$A$5:$C$184,3,0)</f>
        <v>8560</v>
      </c>
      <c r="F110" s="2">
        <f t="shared" si="15"/>
        <v>59920</v>
      </c>
    </row>
    <row r="111" spans="1:6" x14ac:dyDescent="0.2">
      <c r="A111" s="2">
        <f t="shared" si="14"/>
        <v>8.139999999999997</v>
      </c>
      <c r="B111" s="2" t="s">
        <v>27</v>
      </c>
      <c r="C111" s="2" t="s">
        <v>1</v>
      </c>
      <c r="D111" s="2">
        <v>164</v>
      </c>
      <c r="E111" s="2">
        <f>VLOOKUP(B111,'Listado de precios'!$A$5:$C$184,3,0)</f>
        <v>1076.0159999999998</v>
      </c>
      <c r="F111" s="2">
        <f>E111*D111</f>
        <v>176466.62399999998</v>
      </c>
    </row>
    <row r="112" spans="1:6" x14ac:dyDescent="0.2">
      <c r="A112" s="2">
        <f t="shared" si="14"/>
        <v>8.1499999999999968</v>
      </c>
      <c r="B112" s="2" t="s">
        <v>41</v>
      </c>
      <c r="C112" s="2" t="s">
        <v>2</v>
      </c>
      <c r="D112" s="2">
        <v>13</v>
      </c>
      <c r="E112" s="2">
        <f>VLOOKUP(B112,'Listado de precios'!$A$5:$C$184,3,0)</f>
        <v>1100</v>
      </c>
      <c r="F112" s="2">
        <f>E112*D112</f>
        <v>14300</v>
      </c>
    </row>
    <row r="113" spans="1:6" x14ac:dyDescent="0.2">
      <c r="A113" s="2">
        <f t="shared" si="14"/>
        <v>8.1599999999999966</v>
      </c>
      <c r="B113" s="2" t="s">
        <v>68</v>
      </c>
      <c r="C113" s="2" t="s">
        <v>2</v>
      </c>
      <c r="D113" s="2">
        <v>1</v>
      </c>
      <c r="E113" s="2">
        <f>VLOOKUP(B113,'Listado de precios'!$A$5:$C$184,3,0)</f>
        <v>18000</v>
      </c>
      <c r="F113" s="2">
        <f t="shared" si="15"/>
        <v>18000</v>
      </c>
    </row>
    <row r="114" spans="1:6" x14ac:dyDescent="0.2">
      <c r="A114" s="2">
        <f t="shared" si="14"/>
        <v>8.1699999999999964</v>
      </c>
      <c r="B114" s="2" t="s">
        <v>24</v>
      </c>
      <c r="C114" s="2" t="s">
        <v>1</v>
      </c>
      <c r="D114" s="2">
        <v>82</v>
      </c>
      <c r="E114" s="2">
        <f>VLOOKUP(B114,'Listado de precios'!$A$5:$C$184,3,0)</f>
        <v>1800</v>
      </c>
      <c r="F114" s="2">
        <f t="shared" si="15"/>
        <v>147600</v>
      </c>
    </row>
    <row r="115" spans="1:6" x14ac:dyDescent="0.2">
      <c r="E115" s="2" t="s">
        <v>87</v>
      </c>
      <c r="F115" s="2">
        <f>SUM(F98:F114)</f>
        <v>2699517.7139999997</v>
      </c>
    </row>
    <row r="117" spans="1:6" x14ac:dyDescent="0.2">
      <c r="A117" s="2" t="s">
        <v>10</v>
      </c>
      <c r="B117" s="2" t="s">
        <v>107</v>
      </c>
    </row>
    <row r="118" spans="1:6" x14ac:dyDescent="0.2">
      <c r="A118" s="2">
        <v>9</v>
      </c>
      <c r="B118" s="2" t="s">
        <v>15</v>
      </c>
    </row>
    <row r="119" spans="1:6" x14ac:dyDescent="0.2">
      <c r="A119" s="2">
        <f t="shared" ref="A119:A135" si="16">A118+0.01</f>
        <v>9.01</v>
      </c>
      <c r="B119" s="2" t="s">
        <v>49</v>
      </c>
      <c r="C119" s="2" t="s">
        <v>2</v>
      </c>
      <c r="D119" s="2">
        <v>4</v>
      </c>
      <c r="E119" s="2">
        <f>VLOOKUP(B119,'Listado de precios'!$A$5:$C$184,3,0)</f>
        <v>147889</v>
      </c>
      <c r="F119" s="2">
        <f t="shared" ref="F119:F135" si="17">D119*E119</f>
        <v>591556</v>
      </c>
    </row>
    <row r="120" spans="1:6" x14ac:dyDescent="0.2">
      <c r="A120" s="2">
        <f t="shared" si="16"/>
        <v>9.02</v>
      </c>
      <c r="B120" s="2" t="s">
        <v>59</v>
      </c>
      <c r="C120" s="2" t="s">
        <v>2</v>
      </c>
      <c r="D120" s="2">
        <f>D119</f>
        <v>4</v>
      </c>
      <c r="E120" s="2">
        <f>VLOOKUP(B120,'Listado de precios'!$A$5:$C$184,3,0)</f>
        <v>8560</v>
      </c>
      <c r="F120" s="2">
        <f t="shared" si="17"/>
        <v>34240</v>
      </c>
    </row>
    <row r="121" spans="1:6" x14ac:dyDescent="0.2">
      <c r="A121" s="2">
        <f t="shared" si="16"/>
        <v>9.0299999999999994</v>
      </c>
      <c r="B121" s="2" t="s">
        <v>158</v>
      </c>
      <c r="C121" s="2" t="s">
        <v>2</v>
      </c>
      <c r="D121" s="2">
        <f>D119</f>
        <v>4</v>
      </c>
      <c r="E121" s="2">
        <f>VLOOKUP(B121,'Listado de precios'!$A$5:$C$184,3,0)</f>
        <v>760000</v>
      </c>
      <c r="F121" s="2">
        <f t="shared" si="17"/>
        <v>3040000</v>
      </c>
    </row>
    <row r="122" spans="1:6" x14ac:dyDescent="0.2">
      <c r="A122" s="2">
        <f t="shared" si="16"/>
        <v>9.0399999999999991</v>
      </c>
      <c r="B122" s="2" t="s">
        <v>78</v>
      </c>
      <c r="C122" s="2" t="s">
        <v>1</v>
      </c>
      <c r="D122" s="2">
        <v>650</v>
      </c>
      <c r="E122" s="2">
        <f>VLOOKUP(B122,'Listado de precios'!$A$5:$C$184,3,0)</f>
        <v>14675</v>
      </c>
      <c r="F122" s="2">
        <f t="shared" si="17"/>
        <v>9538750</v>
      </c>
    </row>
    <row r="123" spans="1:6" x14ac:dyDescent="0.2">
      <c r="A123" s="2">
        <f t="shared" si="16"/>
        <v>9.0499999999999989</v>
      </c>
      <c r="B123" s="2" t="s">
        <v>51</v>
      </c>
      <c r="C123" s="2" t="s">
        <v>2</v>
      </c>
      <c r="D123" s="2">
        <f>D122</f>
        <v>650</v>
      </c>
      <c r="E123" s="2">
        <f>VLOOKUP(B123,'Listado de precios'!$A$5:$C$184,3,0)</f>
        <v>910</v>
      </c>
      <c r="F123" s="2">
        <f t="shared" si="17"/>
        <v>591500</v>
      </c>
    </row>
    <row r="124" spans="1:6" x14ac:dyDescent="0.2">
      <c r="A124" s="2">
        <f t="shared" si="16"/>
        <v>9.0599999999999987</v>
      </c>
      <c r="B124" s="2" t="s">
        <v>0</v>
      </c>
      <c r="C124" s="2" t="s">
        <v>1</v>
      </c>
      <c r="D124" s="2">
        <v>55</v>
      </c>
      <c r="E124" s="2">
        <f>VLOOKUP(B124,'Listado de precios'!$A$5:$C$184,3,0)</f>
        <v>600</v>
      </c>
      <c r="F124" s="2">
        <f t="shared" si="17"/>
        <v>33000</v>
      </c>
    </row>
    <row r="125" spans="1:6" x14ac:dyDescent="0.2">
      <c r="A125" s="2">
        <f t="shared" si="16"/>
        <v>9.0699999999999985</v>
      </c>
      <c r="B125" s="2" t="s">
        <v>27</v>
      </c>
      <c r="C125" s="2" t="s">
        <v>1</v>
      </c>
      <c r="D125" s="2">
        <v>143</v>
      </c>
      <c r="E125" s="2">
        <f>VLOOKUP(B125,'Listado de precios'!$A$5:$C$184,3,0)</f>
        <v>1076.0159999999998</v>
      </c>
      <c r="F125" s="2">
        <f>D125*E125</f>
        <v>153870.28799999997</v>
      </c>
    </row>
    <row r="126" spans="1:6" x14ac:dyDescent="0.2">
      <c r="A126" s="2">
        <f t="shared" si="16"/>
        <v>9.0799999999999983</v>
      </c>
      <c r="B126" s="2" t="s">
        <v>46</v>
      </c>
      <c r="C126" s="2" t="s">
        <v>2</v>
      </c>
      <c r="D126" s="2">
        <v>20</v>
      </c>
      <c r="E126" s="2">
        <f>VLOOKUP(B126,'Listado de precios'!$A$5:$C$184,3,0)</f>
        <v>22464.5949</v>
      </c>
      <c r="F126" s="2">
        <f>D126*E126</f>
        <v>449291.89799999999</v>
      </c>
    </row>
    <row r="127" spans="1:6" x14ac:dyDescent="0.2">
      <c r="A127" s="2">
        <f t="shared" si="16"/>
        <v>9.0899999999999981</v>
      </c>
      <c r="B127" s="2" t="s">
        <v>45</v>
      </c>
      <c r="C127" s="2" t="s">
        <v>2</v>
      </c>
      <c r="D127" s="2">
        <v>1</v>
      </c>
      <c r="E127" s="2">
        <f>VLOOKUP(B127,'Listado de precios'!$A$5:$C$184,3,0)</f>
        <v>8885.5175999999992</v>
      </c>
      <c r="F127" s="2">
        <f>D127*E127</f>
        <v>8885.5175999999992</v>
      </c>
    </row>
    <row r="128" spans="1:6" x14ac:dyDescent="0.2">
      <c r="A128" s="2">
        <f t="shared" si="16"/>
        <v>9.0999999999999979</v>
      </c>
      <c r="B128" s="2" t="s">
        <v>44</v>
      </c>
      <c r="C128" s="2" t="s">
        <v>2</v>
      </c>
      <c r="D128" s="2">
        <v>8</v>
      </c>
      <c r="E128" s="2">
        <f>VLOOKUP(B128,'Listado de precios'!$A$5:$C$184,3,0)</f>
        <v>8455.5731999999989</v>
      </c>
      <c r="F128" s="2">
        <f>D128*E128</f>
        <v>67644.585599999991</v>
      </c>
    </row>
    <row r="129" spans="1:6" x14ac:dyDescent="0.2">
      <c r="A129" s="2">
        <f t="shared" si="16"/>
        <v>9.1099999999999977</v>
      </c>
      <c r="B129" s="2" t="s">
        <v>26</v>
      </c>
      <c r="C129" s="2" t="s">
        <v>1</v>
      </c>
      <c r="D129" s="2">
        <v>135</v>
      </c>
      <c r="E129" s="2">
        <f>VLOOKUP(B129,'Listado de precios'!$A$5:$C$184,3,0)</f>
        <v>45990.6</v>
      </c>
      <c r="F129" s="2">
        <f t="shared" si="17"/>
        <v>6208731</v>
      </c>
    </row>
    <row r="130" spans="1:6" x14ac:dyDescent="0.2">
      <c r="A130" s="2">
        <f t="shared" si="16"/>
        <v>9.1199999999999974</v>
      </c>
      <c r="B130" s="2" t="s">
        <v>138</v>
      </c>
      <c r="C130" s="2" t="s">
        <v>2</v>
      </c>
      <c r="D130" s="2">
        <v>1</v>
      </c>
      <c r="E130" s="2">
        <f>VLOOKUP(B130,'Listado de precios'!$A$5:$C$184,3,0)</f>
        <v>605136</v>
      </c>
      <c r="F130" s="2">
        <f t="shared" si="17"/>
        <v>605136</v>
      </c>
    </row>
    <row r="131" spans="1:6" x14ac:dyDescent="0.2">
      <c r="A131" s="2">
        <f t="shared" si="16"/>
        <v>9.1299999999999972</v>
      </c>
      <c r="B131" s="2" t="s">
        <v>139</v>
      </c>
      <c r="C131" s="2" t="s">
        <v>2</v>
      </c>
      <c r="D131" s="2">
        <f>D130</f>
        <v>1</v>
      </c>
      <c r="E131" s="2">
        <f>VLOOKUP(B131,'Listado de precios'!$A$5:$C$184,3,0)</f>
        <v>32100</v>
      </c>
      <c r="F131" s="2">
        <f t="shared" si="17"/>
        <v>32100</v>
      </c>
    </row>
    <row r="132" spans="1:6" x14ac:dyDescent="0.2">
      <c r="A132" s="2">
        <f t="shared" si="16"/>
        <v>9.139999999999997</v>
      </c>
      <c r="B132" s="2" t="s">
        <v>34</v>
      </c>
      <c r="C132" s="2" t="s">
        <v>2</v>
      </c>
      <c r="D132" s="2">
        <v>1</v>
      </c>
      <c r="E132" s="2">
        <f>VLOOKUP(B132,'Listado de precios'!$A$5:$C$184,3,0)</f>
        <v>302568</v>
      </c>
      <c r="F132" s="2">
        <f t="shared" si="17"/>
        <v>302568</v>
      </c>
    </row>
    <row r="133" spans="1:6" x14ac:dyDescent="0.2">
      <c r="A133" s="2">
        <f t="shared" si="16"/>
        <v>9.1499999999999968</v>
      </c>
      <c r="B133" s="2" t="s">
        <v>57</v>
      </c>
      <c r="C133" s="2" t="s">
        <v>2</v>
      </c>
      <c r="D133" s="2">
        <f>D132</f>
        <v>1</v>
      </c>
      <c r="E133" s="2">
        <f>VLOOKUP(B133,'Listado de precios'!$A$5:$C$184,3,0)</f>
        <v>16050</v>
      </c>
      <c r="F133" s="2">
        <f t="shared" si="17"/>
        <v>16050</v>
      </c>
    </row>
    <row r="134" spans="1:6" x14ac:dyDescent="0.2">
      <c r="A134" s="2">
        <f t="shared" si="16"/>
        <v>9.1599999999999966</v>
      </c>
      <c r="B134" s="2" t="s">
        <v>154</v>
      </c>
      <c r="C134" s="2" t="s">
        <v>2</v>
      </c>
      <c r="D134" s="2">
        <v>1</v>
      </c>
      <c r="E134" s="2">
        <f>VLOOKUP(B134,'Listado de precios'!$A$5:$C$184,3,0)</f>
        <v>110000</v>
      </c>
      <c r="F134" s="2">
        <f t="shared" si="17"/>
        <v>110000</v>
      </c>
    </row>
    <row r="135" spans="1:6" x14ac:dyDescent="0.2">
      <c r="A135" s="2">
        <f t="shared" si="16"/>
        <v>9.1699999999999964</v>
      </c>
      <c r="B135" s="2" t="s">
        <v>162</v>
      </c>
      <c r="C135" s="2" t="s">
        <v>60</v>
      </c>
      <c r="D135" s="2">
        <v>2</v>
      </c>
      <c r="E135" s="2">
        <f>VLOOKUP(B135,'Listado de precios'!$A$5:$C$184,3,0)</f>
        <v>1920000</v>
      </c>
      <c r="F135" s="2">
        <f t="shared" si="17"/>
        <v>3840000</v>
      </c>
    </row>
    <row r="136" spans="1:6" x14ac:dyDescent="0.2">
      <c r="E136" s="2" t="s">
        <v>87</v>
      </c>
      <c r="F136" s="2">
        <f>SUM(F119:F135)</f>
        <v>25623323.2892</v>
      </c>
    </row>
    <row r="138" spans="1:6" x14ac:dyDescent="0.2">
      <c r="A138" s="2" t="s">
        <v>10</v>
      </c>
      <c r="B138" s="2" t="s">
        <v>108</v>
      </c>
    </row>
    <row r="139" spans="1:6" x14ac:dyDescent="0.2">
      <c r="A139" s="2">
        <v>10</v>
      </c>
      <c r="B139" s="2" t="s">
        <v>15</v>
      </c>
    </row>
    <row r="140" spans="1:6" x14ac:dyDescent="0.2">
      <c r="A140" s="2">
        <f t="shared" ref="A140:A148" si="18">A139+0.01</f>
        <v>10.01</v>
      </c>
      <c r="B140" s="2" t="s">
        <v>153</v>
      </c>
      <c r="C140" s="2" t="s">
        <v>2</v>
      </c>
      <c r="D140" s="2">
        <v>1</v>
      </c>
      <c r="E140" s="2">
        <f>VLOOKUP(B140,'Listado de precios'!$A$5:$C$184,3,0)</f>
        <v>54900</v>
      </c>
      <c r="F140" s="2">
        <f t="shared" ref="F140:F146" si="19">E140*D140</f>
        <v>54900</v>
      </c>
    </row>
    <row r="141" spans="1:6" x14ac:dyDescent="0.2">
      <c r="A141" s="2">
        <f t="shared" si="18"/>
        <v>10.02</v>
      </c>
      <c r="B141" s="2" t="s">
        <v>123</v>
      </c>
      <c r="C141" s="2" t="s">
        <v>2</v>
      </c>
      <c r="D141" s="2">
        <v>1</v>
      </c>
      <c r="E141" s="2">
        <f>VLOOKUP(B141,'Listado de precios'!$A$5:$C$184,3,0)</f>
        <v>90000</v>
      </c>
      <c r="F141" s="2">
        <f t="shared" si="19"/>
        <v>90000</v>
      </c>
    </row>
    <row r="142" spans="1:6" x14ac:dyDescent="0.2">
      <c r="A142" s="2">
        <f t="shared" si="18"/>
        <v>10.029999999999999</v>
      </c>
      <c r="B142" s="2" t="s">
        <v>68</v>
      </c>
      <c r="C142" s="2" t="s">
        <v>2</v>
      </c>
      <c r="D142" s="2">
        <v>20</v>
      </c>
      <c r="E142" s="2">
        <f>VLOOKUP(B142,'Listado de precios'!$A$5:$C$184,3,0)</f>
        <v>18000</v>
      </c>
      <c r="F142" s="2">
        <f t="shared" si="19"/>
        <v>360000</v>
      </c>
    </row>
    <row r="143" spans="1:6" x14ac:dyDescent="0.2">
      <c r="A143" s="2">
        <f t="shared" si="18"/>
        <v>10.039999999999999</v>
      </c>
      <c r="B143" s="2" t="s">
        <v>18</v>
      </c>
      <c r="C143" s="2" t="s">
        <v>2</v>
      </c>
      <c r="D143" s="2">
        <v>1</v>
      </c>
      <c r="E143" s="2">
        <f>VLOOKUP(B143,'Listado de precios'!$A$5:$C$184,3,0)</f>
        <v>1056946.6500000001</v>
      </c>
      <c r="F143" s="2">
        <f t="shared" si="19"/>
        <v>1056946.6500000001</v>
      </c>
    </row>
    <row r="144" spans="1:6" x14ac:dyDescent="0.2">
      <c r="A144" s="2">
        <f t="shared" si="18"/>
        <v>10.049999999999999</v>
      </c>
      <c r="B144" s="2" t="s">
        <v>73</v>
      </c>
      <c r="C144" s="2" t="s">
        <v>2</v>
      </c>
      <c r="D144" s="2">
        <v>12</v>
      </c>
      <c r="E144" s="2">
        <f>VLOOKUP(B144,'Listado de precios'!$A$5:$C$184,3,0)</f>
        <v>11996</v>
      </c>
      <c r="F144" s="2">
        <f t="shared" si="19"/>
        <v>143952</v>
      </c>
    </row>
    <row r="145" spans="1:6" x14ac:dyDescent="0.2">
      <c r="A145" s="2">
        <f t="shared" si="18"/>
        <v>10.059999999999999</v>
      </c>
      <c r="B145" s="2" t="s">
        <v>20</v>
      </c>
      <c r="C145" s="2" t="s">
        <v>1</v>
      </c>
      <c r="D145" s="2">
        <v>8</v>
      </c>
      <c r="E145" s="2">
        <f>VLOOKUP(B145,'Listado de precios'!$A$5:$C$184,3,0)</f>
        <v>69389</v>
      </c>
      <c r="F145" s="2">
        <f t="shared" si="19"/>
        <v>555112</v>
      </c>
    </row>
    <row r="146" spans="1:6" x14ac:dyDescent="0.2">
      <c r="A146" s="2">
        <f t="shared" si="18"/>
        <v>10.069999999999999</v>
      </c>
      <c r="B146" s="2" t="s">
        <v>126</v>
      </c>
      <c r="C146" s="2" t="s">
        <v>2</v>
      </c>
      <c r="D146" s="2">
        <v>1</v>
      </c>
      <c r="E146" s="2">
        <f>VLOOKUP(B146,'Listado de precios'!$A$5:$C$184,3,0)</f>
        <v>642000</v>
      </c>
      <c r="F146" s="2">
        <f t="shared" si="19"/>
        <v>642000</v>
      </c>
    </row>
    <row r="147" spans="1:6" x14ac:dyDescent="0.2">
      <c r="A147" s="2">
        <f t="shared" si="18"/>
        <v>10.079999999999998</v>
      </c>
      <c r="B147" s="2" t="s">
        <v>84</v>
      </c>
      <c r="C147" s="2" t="s">
        <v>1</v>
      </c>
      <c r="D147" s="2">
        <v>6.6</v>
      </c>
      <c r="E147" s="2">
        <f>VLOOKUP(B147,'Listado de precios'!$A$5:$C$184,3,0)</f>
        <v>16830</v>
      </c>
      <c r="F147" s="2">
        <f>D147*E147</f>
        <v>111078</v>
      </c>
    </row>
    <row r="148" spans="1:6" x14ac:dyDescent="0.2">
      <c r="A148" s="2">
        <f t="shared" si="18"/>
        <v>10.089999999999998</v>
      </c>
      <c r="B148" s="2" t="s">
        <v>133</v>
      </c>
      <c r="C148" s="2" t="s">
        <v>1</v>
      </c>
      <c r="D148" s="2">
        <f>D147</f>
        <v>6.6</v>
      </c>
      <c r="E148" s="2">
        <f>VLOOKUP(B148,'Listado de precios'!$A$5:$C$184,3,0)</f>
        <v>6500</v>
      </c>
      <c r="F148" s="2">
        <f>D148*E148</f>
        <v>42900</v>
      </c>
    </row>
    <row r="149" spans="1:6" x14ac:dyDescent="0.2">
      <c r="E149" s="2" t="s">
        <v>87</v>
      </c>
      <c r="F149" s="2">
        <f>SUM(F140:F148)</f>
        <v>3056888.6500000004</v>
      </c>
    </row>
    <row r="151" spans="1:6" x14ac:dyDescent="0.2">
      <c r="A151" s="2" t="s">
        <v>10</v>
      </c>
      <c r="B151" s="2" t="s">
        <v>109</v>
      </c>
    </row>
    <row r="152" spans="1:6" x14ac:dyDescent="0.2">
      <c r="A152" s="2">
        <v>11</v>
      </c>
      <c r="B152" s="2" t="s">
        <v>15</v>
      </c>
    </row>
    <row r="153" spans="1:6" x14ac:dyDescent="0.2">
      <c r="A153" s="2">
        <f t="shared" ref="A153:A174" si="20">A152+0.01</f>
        <v>11.01</v>
      </c>
      <c r="B153" s="2" t="s">
        <v>76</v>
      </c>
      <c r="C153" s="2" t="s">
        <v>2</v>
      </c>
      <c r="D153" s="2">
        <v>1</v>
      </c>
      <c r="E153" s="2">
        <f>VLOOKUP(B153,'Listado de precios'!$A$5:$C$184,3,0)</f>
        <v>522095.81640000001</v>
      </c>
      <c r="F153" s="2">
        <f t="shared" ref="F153:F174" si="21">E153*D153</f>
        <v>522095.81640000001</v>
      </c>
    </row>
    <row r="154" spans="1:6" x14ac:dyDescent="0.2">
      <c r="A154" s="2">
        <f t="shared" si="20"/>
        <v>11.02</v>
      </c>
      <c r="B154" s="2" t="s">
        <v>17</v>
      </c>
      <c r="C154" s="2" t="s">
        <v>2</v>
      </c>
      <c r="D154" s="2">
        <v>1</v>
      </c>
      <c r="E154" s="2">
        <f>VLOOKUP(B154,'Listado de precios'!$A$5:$C$184,3,0)</f>
        <v>180000</v>
      </c>
      <c r="F154" s="2">
        <f t="shared" si="21"/>
        <v>180000</v>
      </c>
    </row>
    <row r="155" spans="1:6" x14ac:dyDescent="0.2">
      <c r="A155" s="2">
        <f t="shared" si="20"/>
        <v>11.03</v>
      </c>
      <c r="B155" s="2" t="s">
        <v>14</v>
      </c>
      <c r="C155" s="2" t="s">
        <v>2</v>
      </c>
      <c r="D155" s="2">
        <v>1</v>
      </c>
      <c r="E155" s="2">
        <f>VLOOKUP(B155,'Listado de precios'!$A$5:$C$184,3,0)</f>
        <v>65244.062700000002</v>
      </c>
      <c r="F155" s="2">
        <f t="shared" si="21"/>
        <v>65244.062700000002</v>
      </c>
    </row>
    <row r="156" spans="1:6" x14ac:dyDescent="0.2">
      <c r="A156" s="2">
        <f t="shared" si="20"/>
        <v>11.04</v>
      </c>
      <c r="B156" s="2" t="s">
        <v>165</v>
      </c>
      <c r="C156" s="2" t="s">
        <v>2</v>
      </c>
      <c r="D156" s="2">
        <v>1</v>
      </c>
      <c r="E156" s="2">
        <f>VLOOKUP(B156,'Listado de precios'!$A$5:$C$184,3,0)</f>
        <v>153900</v>
      </c>
      <c r="F156" s="2">
        <f t="shared" si="21"/>
        <v>153900</v>
      </c>
    </row>
    <row r="157" spans="1:6" x14ac:dyDescent="0.2">
      <c r="A157" s="2">
        <f t="shared" si="20"/>
        <v>11.049999999999999</v>
      </c>
      <c r="B157" s="2" t="s">
        <v>16</v>
      </c>
      <c r="C157" s="2" t="s">
        <v>2</v>
      </c>
      <c r="D157" s="2">
        <v>1</v>
      </c>
      <c r="E157" s="2">
        <f>VLOOKUP(B157,'Listado de precios'!$A$5:$C$184,3,0)</f>
        <v>235900</v>
      </c>
      <c r="F157" s="2">
        <f t="shared" si="21"/>
        <v>235900</v>
      </c>
    </row>
    <row r="158" spans="1:6" x14ac:dyDescent="0.2">
      <c r="A158" s="2">
        <f t="shared" si="20"/>
        <v>11.059999999999999</v>
      </c>
      <c r="B158" s="2" t="s">
        <v>65</v>
      </c>
      <c r="C158" s="2" t="s">
        <v>2</v>
      </c>
      <c r="D158" s="2">
        <v>4</v>
      </c>
      <c r="E158" s="2">
        <f>VLOOKUP(B158,'Listado de precios'!$A$5:$C$184,3,0)</f>
        <v>383500</v>
      </c>
      <c r="F158" s="2">
        <f t="shared" si="21"/>
        <v>1534000</v>
      </c>
    </row>
    <row r="159" spans="1:6" x14ac:dyDescent="0.2">
      <c r="A159" s="2">
        <f t="shared" si="20"/>
        <v>11.069999999999999</v>
      </c>
      <c r="B159" s="2" t="s">
        <v>72</v>
      </c>
      <c r="C159" s="2" t="s">
        <v>2</v>
      </c>
      <c r="D159" s="2">
        <v>1</v>
      </c>
      <c r="E159" s="2">
        <f>VLOOKUP(B159,'Listado de precios'!$A$5:$C$184,3,0)</f>
        <v>229984.4253</v>
      </c>
      <c r="F159" s="2">
        <f t="shared" si="21"/>
        <v>229984.4253</v>
      </c>
    </row>
    <row r="160" spans="1:6" x14ac:dyDescent="0.2">
      <c r="A160" s="2">
        <f t="shared" si="20"/>
        <v>11.079999999999998</v>
      </c>
      <c r="B160" s="2" t="s">
        <v>67</v>
      </c>
      <c r="C160" s="2" t="s">
        <v>2</v>
      </c>
      <c r="D160" s="2">
        <v>12</v>
      </c>
      <c r="E160" s="2">
        <f>VLOOKUP(B160,'Listado de precios'!$A$5:$C$184,3,0)</f>
        <v>6055.0502999999999</v>
      </c>
      <c r="F160" s="2">
        <f t="shared" si="21"/>
        <v>72660.603600000002</v>
      </c>
    </row>
    <row r="161" spans="1:6" x14ac:dyDescent="0.2">
      <c r="A161" s="2">
        <f t="shared" si="20"/>
        <v>11.089999999999998</v>
      </c>
      <c r="B161" s="2" t="s">
        <v>36</v>
      </c>
      <c r="C161" s="2" t="s">
        <v>2</v>
      </c>
      <c r="D161" s="2">
        <v>1</v>
      </c>
      <c r="E161" s="2">
        <f>VLOOKUP(B161,'Listado de precios'!$A$5:$C$184,3,0)</f>
        <v>2400.5229000000004</v>
      </c>
      <c r="F161" s="2">
        <f t="shared" si="21"/>
        <v>2400.5229000000004</v>
      </c>
    </row>
    <row r="162" spans="1:6" x14ac:dyDescent="0.2">
      <c r="A162" s="2">
        <f t="shared" si="20"/>
        <v>11.099999999999998</v>
      </c>
      <c r="B162" s="2" t="s">
        <v>47</v>
      </c>
      <c r="C162" s="2" t="s">
        <v>2</v>
      </c>
      <c r="D162" s="2">
        <v>1</v>
      </c>
      <c r="E162" s="2">
        <f>VLOOKUP(B162,'Listado de precios'!$A$5:$C$184,3,0)</f>
        <v>635242.85100000002</v>
      </c>
      <c r="F162" s="2">
        <f t="shared" si="21"/>
        <v>635242.85100000002</v>
      </c>
    </row>
    <row r="163" spans="1:6" x14ac:dyDescent="0.2">
      <c r="A163" s="2">
        <f t="shared" si="20"/>
        <v>11.109999999999998</v>
      </c>
      <c r="B163" s="2" t="s">
        <v>7</v>
      </c>
      <c r="C163" s="2" t="s">
        <v>2</v>
      </c>
      <c r="D163" s="2">
        <v>6</v>
      </c>
      <c r="E163" s="2">
        <f>VLOOKUP(B163,'Listado de precios'!$A$5:$C$184,3,0)</f>
        <v>245820.7107</v>
      </c>
      <c r="F163" s="2">
        <f t="shared" si="21"/>
        <v>1474924.2642000001</v>
      </c>
    </row>
    <row r="164" spans="1:6" x14ac:dyDescent="0.2">
      <c r="A164" s="2">
        <f t="shared" si="20"/>
        <v>11.119999999999997</v>
      </c>
      <c r="B164" s="2" t="s">
        <v>39</v>
      </c>
      <c r="C164" s="2" t="s">
        <v>2</v>
      </c>
      <c r="D164" s="2">
        <v>1</v>
      </c>
      <c r="E164" s="2">
        <f>VLOOKUP(B164,'Listado de precios'!$A$5:$C$184,3,0)</f>
        <v>2400.5229000000004</v>
      </c>
      <c r="F164" s="2">
        <f t="shared" si="21"/>
        <v>2400.5229000000004</v>
      </c>
    </row>
    <row r="165" spans="1:6" x14ac:dyDescent="0.2">
      <c r="A165" s="2">
        <f t="shared" si="20"/>
        <v>11.129999999999997</v>
      </c>
      <c r="B165" s="2" t="s">
        <v>13</v>
      </c>
      <c r="C165" s="2" t="s">
        <v>2</v>
      </c>
      <c r="D165" s="2">
        <v>1</v>
      </c>
      <c r="E165" s="2">
        <f>VLOOKUP(B165,'Listado de precios'!$A$5:$C$184,3,0)</f>
        <v>198455.16930000004</v>
      </c>
      <c r="F165" s="2">
        <f t="shared" si="21"/>
        <v>198455.16930000004</v>
      </c>
    </row>
    <row r="166" spans="1:6" x14ac:dyDescent="0.2">
      <c r="A166" s="2">
        <f t="shared" si="20"/>
        <v>11.139999999999997</v>
      </c>
      <c r="B166" s="2" t="s">
        <v>153</v>
      </c>
      <c r="C166" s="2" t="s">
        <v>2</v>
      </c>
      <c r="D166" s="2">
        <v>1</v>
      </c>
      <c r="E166" s="2">
        <f>VLOOKUP(B166,'Listado de precios'!$A$5:$C$184,3,0)</f>
        <v>54900</v>
      </c>
      <c r="F166" s="2">
        <f t="shared" si="21"/>
        <v>54900</v>
      </c>
    </row>
    <row r="167" spans="1:6" x14ac:dyDescent="0.2">
      <c r="A167" s="2">
        <f t="shared" si="20"/>
        <v>11.149999999999997</v>
      </c>
      <c r="B167" s="2" t="s">
        <v>19</v>
      </c>
      <c r="C167" s="2" t="s">
        <v>2</v>
      </c>
      <c r="D167" s="2">
        <v>1</v>
      </c>
      <c r="E167" s="2">
        <f>VLOOKUP(B167,'Listado de precios'!$A$5:$C$184,3,0)</f>
        <v>257966.63999999998</v>
      </c>
      <c r="F167" s="2">
        <f t="shared" si="21"/>
        <v>257966.63999999998</v>
      </c>
    </row>
    <row r="168" spans="1:6" x14ac:dyDescent="0.2">
      <c r="A168" s="2">
        <f t="shared" si="20"/>
        <v>11.159999999999997</v>
      </c>
      <c r="B168" s="2" t="s">
        <v>66</v>
      </c>
      <c r="C168" s="2" t="s">
        <v>2</v>
      </c>
      <c r="D168" s="2">
        <v>4</v>
      </c>
      <c r="E168" s="2">
        <f>VLOOKUP(B168,'Listado de precios'!$A$5:$C$184,3,0)</f>
        <v>193474.98</v>
      </c>
      <c r="F168" s="2">
        <f t="shared" si="21"/>
        <v>773899.92</v>
      </c>
    </row>
    <row r="169" spans="1:6" x14ac:dyDescent="0.2">
      <c r="A169" s="2">
        <f t="shared" si="20"/>
        <v>11.169999999999996</v>
      </c>
      <c r="B169" s="2" t="s">
        <v>23</v>
      </c>
      <c r="C169" s="2" t="s">
        <v>1</v>
      </c>
      <c r="D169" s="2">
        <v>10</v>
      </c>
      <c r="E169" s="2">
        <f>VLOOKUP(B169,'Listado de precios'!$A$5:$C$184,3,0)</f>
        <v>4126</v>
      </c>
      <c r="F169" s="2">
        <f t="shared" si="21"/>
        <v>41260</v>
      </c>
    </row>
    <row r="170" spans="1:6" x14ac:dyDescent="0.2">
      <c r="A170" s="2">
        <f t="shared" si="20"/>
        <v>11.179999999999996</v>
      </c>
      <c r="B170" s="2" t="s">
        <v>81</v>
      </c>
      <c r="C170" s="2" t="s">
        <v>1</v>
      </c>
      <c r="D170" s="2">
        <v>2</v>
      </c>
      <c r="E170" s="2">
        <f>VLOOKUP(B170,'Listado de precios'!$A$5:$C$184,3,0)</f>
        <v>20711</v>
      </c>
      <c r="F170" s="2">
        <f t="shared" si="21"/>
        <v>41422</v>
      </c>
    </row>
    <row r="171" spans="1:6" x14ac:dyDescent="0.2">
      <c r="A171" s="2">
        <f t="shared" si="20"/>
        <v>11.189999999999996</v>
      </c>
      <c r="B171" s="2" t="s">
        <v>73</v>
      </c>
      <c r="C171" s="2" t="s">
        <v>2</v>
      </c>
      <c r="D171" s="2">
        <v>12</v>
      </c>
      <c r="E171" s="2">
        <f>VLOOKUP(B171,'Listado de precios'!$A$5:$C$184,3,0)</f>
        <v>11996</v>
      </c>
      <c r="F171" s="2">
        <f t="shared" si="21"/>
        <v>143952</v>
      </c>
    </row>
    <row r="172" spans="1:6" x14ac:dyDescent="0.2">
      <c r="A172" s="2">
        <f t="shared" si="20"/>
        <v>11.199999999999996</v>
      </c>
      <c r="B172" s="2" t="s">
        <v>20</v>
      </c>
      <c r="C172" s="2" t="s">
        <v>1</v>
      </c>
      <c r="D172" s="2">
        <v>8</v>
      </c>
      <c r="E172" s="2">
        <f>VLOOKUP(B172,'Listado de precios'!$A$5:$C$184,3,0)</f>
        <v>69389</v>
      </c>
      <c r="F172" s="2">
        <f t="shared" si="21"/>
        <v>555112</v>
      </c>
    </row>
    <row r="173" spans="1:6" x14ac:dyDescent="0.2">
      <c r="A173" s="2">
        <f t="shared" si="20"/>
        <v>11.209999999999996</v>
      </c>
      <c r="B173" s="2" t="s">
        <v>124</v>
      </c>
      <c r="C173" s="2" t="s">
        <v>2</v>
      </c>
      <c r="D173" s="2">
        <v>1</v>
      </c>
      <c r="E173" s="2">
        <f>VLOOKUP(B173,'Listado de precios'!$A$5:$C$184,3,0)</f>
        <v>160500</v>
      </c>
      <c r="F173" s="2">
        <f t="shared" si="21"/>
        <v>160500</v>
      </c>
    </row>
    <row r="174" spans="1:6" x14ac:dyDescent="0.2">
      <c r="A174" s="2">
        <f t="shared" si="20"/>
        <v>11.219999999999995</v>
      </c>
      <c r="B174" s="2" t="s">
        <v>125</v>
      </c>
      <c r="C174" s="2" t="s">
        <v>2</v>
      </c>
      <c r="D174" s="2">
        <v>1</v>
      </c>
      <c r="E174" s="2">
        <f>VLOOKUP(B174,'Listado de precios'!$A$5:$C$184,3,0)</f>
        <v>1070000</v>
      </c>
      <c r="F174" s="2">
        <f t="shared" si="21"/>
        <v>1070000</v>
      </c>
    </row>
    <row r="175" spans="1:6" x14ac:dyDescent="0.2">
      <c r="E175" s="2" t="s">
        <v>87</v>
      </c>
      <c r="F175" s="2">
        <f>SUM(F153:F174)</f>
        <v>8406220.7982999999</v>
      </c>
    </row>
    <row r="177" spans="1:6" x14ac:dyDescent="0.2">
      <c r="A177" s="2" t="s">
        <v>10</v>
      </c>
      <c r="B177" s="2" t="s">
        <v>144</v>
      </c>
    </row>
    <row r="178" spans="1:6" x14ac:dyDescent="0.2">
      <c r="A178" s="2">
        <v>12</v>
      </c>
      <c r="B178" s="2" t="s">
        <v>15</v>
      </c>
    </row>
    <row r="179" spans="1:6" x14ac:dyDescent="0.2">
      <c r="A179" s="2">
        <f t="shared" ref="A179:A184" si="22">A178+0.01</f>
        <v>12.01</v>
      </c>
      <c r="B179" s="2" t="s">
        <v>84</v>
      </c>
      <c r="C179" s="2" t="s">
        <v>1</v>
      </c>
      <c r="D179" s="2">
        <v>74.5</v>
      </c>
      <c r="E179" s="2">
        <f>VLOOKUP(B179,'Listado de precios'!$A$5:$C$184,3,0)</f>
        <v>16830</v>
      </c>
      <c r="F179" s="2">
        <f t="shared" ref="F179:F184" si="23">D179*E179</f>
        <v>1253835</v>
      </c>
    </row>
    <row r="180" spans="1:6" x14ac:dyDescent="0.2">
      <c r="A180" s="2">
        <f t="shared" si="22"/>
        <v>12.02</v>
      </c>
      <c r="B180" s="2" t="s">
        <v>133</v>
      </c>
      <c r="C180" s="2" t="s">
        <v>1</v>
      </c>
      <c r="D180" s="2">
        <f>D179</f>
        <v>74.5</v>
      </c>
      <c r="E180" s="2">
        <f>VLOOKUP(B180,'Listado de precios'!$A$5:$C$184,3,0)</f>
        <v>6500</v>
      </c>
      <c r="F180" s="2">
        <f t="shared" si="23"/>
        <v>484250</v>
      </c>
    </row>
    <row r="181" spans="1:6" x14ac:dyDescent="0.2">
      <c r="A181" s="2">
        <f t="shared" si="22"/>
        <v>12.03</v>
      </c>
      <c r="B181" s="2" t="s">
        <v>35</v>
      </c>
      <c r="C181" s="2" t="s">
        <v>2</v>
      </c>
      <c r="D181" s="2">
        <v>1</v>
      </c>
      <c r="E181" s="2">
        <f>VLOOKUP(B181,'Listado de precios'!$A$5:$C$184,3,0)</f>
        <v>378210</v>
      </c>
      <c r="F181" s="2">
        <f t="shared" si="23"/>
        <v>378210</v>
      </c>
    </row>
    <row r="182" spans="1:6" x14ac:dyDescent="0.2">
      <c r="A182" s="2">
        <f t="shared" si="22"/>
        <v>12.04</v>
      </c>
      <c r="B182" s="2" t="s">
        <v>58</v>
      </c>
      <c r="C182" s="2" t="s">
        <v>2</v>
      </c>
      <c r="D182" s="2">
        <f>D181</f>
        <v>1</v>
      </c>
      <c r="E182" s="2">
        <f>VLOOKUP(B182,'Listado de precios'!$A$5:$C$184,3,0)</f>
        <v>40881</v>
      </c>
      <c r="F182" s="2">
        <f t="shared" si="23"/>
        <v>40881</v>
      </c>
    </row>
    <row r="183" spans="1:6" x14ac:dyDescent="0.2">
      <c r="A183" s="2">
        <f t="shared" si="22"/>
        <v>12.049999999999999</v>
      </c>
      <c r="B183" s="2" t="s">
        <v>37</v>
      </c>
      <c r="C183" s="2" t="s">
        <v>38</v>
      </c>
      <c r="D183" s="2">
        <v>3.3899999999999998E-3</v>
      </c>
      <c r="E183" s="2">
        <f>VLOOKUP(B183,'Listado de precios'!$A$5:$C$184,3,0)</f>
        <v>56900</v>
      </c>
      <c r="F183" s="2">
        <f t="shared" si="23"/>
        <v>192.89099999999999</v>
      </c>
    </row>
    <row r="184" spans="1:6" x14ac:dyDescent="0.2">
      <c r="A184" s="2">
        <f t="shared" si="22"/>
        <v>12.059999999999999</v>
      </c>
      <c r="B184" s="2" t="s">
        <v>53</v>
      </c>
      <c r="C184" s="2" t="s">
        <v>2</v>
      </c>
      <c r="D184" s="2">
        <v>0.01</v>
      </c>
      <c r="E184" s="2">
        <f>VLOOKUP(B184,'Listado de precios'!$A$5:$C$184,3,0)</f>
        <v>27900</v>
      </c>
      <c r="F184" s="2">
        <f t="shared" si="23"/>
        <v>279</v>
      </c>
    </row>
    <row r="185" spans="1:6" x14ac:dyDescent="0.2">
      <c r="E185" s="2" t="s">
        <v>87</v>
      </c>
      <c r="F185" s="2">
        <f>SUM(F179:F184)</f>
        <v>2157647.8909999998</v>
      </c>
    </row>
  </sheetData>
  <conditionalFormatting sqref="A1:XFD1048576">
    <cfRule type="notContainsBlanks" dxfId="57" priority="1">
      <formula>LEN(TRIM(A1))&gt;0</formula>
    </cfRule>
    <cfRule type="containsBlanks" dxfId="56" priority="2">
      <formula>LEN(TRIM(A1))=0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3"/>
  <sheetViews>
    <sheetView topLeftCell="A146" zoomScale="60" zoomScaleNormal="60" workbookViewId="0">
      <selection activeCell="E168" sqref="E168"/>
    </sheetView>
  </sheetViews>
  <sheetFormatPr baseColWidth="10" defaultColWidth="11.42578125" defaultRowHeight="12.75" x14ac:dyDescent="0.2"/>
  <cols>
    <col min="1" max="1" width="12.28515625" style="2" bestFit="1" customWidth="1"/>
    <col min="2" max="2" width="87.7109375" style="2" customWidth="1"/>
    <col min="3" max="3" width="9.140625" style="2" bestFit="1" customWidth="1"/>
    <col min="4" max="4" width="11.85546875" style="2" bestFit="1" customWidth="1"/>
    <col min="5" max="5" width="18" style="2" bestFit="1" customWidth="1"/>
    <col min="6" max="6" width="14.85546875" style="2" bestFit="1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196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4" si="1">D6*E6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C15" s="2" t="s">
        <v>2</v>
      </c>
      <c r="D15" s="2">
        <v>1</v>
      </c>
      <c r="E15" s="2">
        <f>VLOOKUP(B15,'Listado de precios'!$A$5:$C$184,3,0)</f>
        <v>10000</v>
      </c>
      <c r="F15" s="2">
        <f>E15*D15</f>
        <v>10000</v>
      </c>
    </row>
    <row r="16" spans="1:6" x14ac:dyDescent="0.2">
      <c r="E16" s="2" t="s">
        <v>87</v>
      </c>
      <c r="F16" s="2">
        <f>SUM(F6:F15)</f>
        <v>52052.987000000001</v>
      </c>
    </row>
    <row r="18" spans="1:6" x14ac:dyDescent="0.2">
      <c r="A18" s="2" t="s">
        <v>10</v>
      </c>
      <c r="B18" s="2" t="s">
        <v>195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66030.293160000001</v>
      </c>
    </row>
    <row r="32" spans="1:6" x14ac:dyDescent="0.2">
      <c r="A32" s="2" t="s">
        <v>10</v>
      </c>
      <c r="B32" s="2" t="s">
        <v>90</v>
      </c>
    </row>
    <row r="33" spans="1:6" x14ac:dyDescent="0.2">
      <c r="A33" s="2">
        <v>3</v>
      </c>
      <c r="B33" s="2" t="s">
        <v>15</v>
      </c>
    </row>
    <row r="34" spans="1:6" x14ac:dyDescent="0.2">
      <c r="A34" s="2"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 t="shared" ref="F34:F40" si="4">D34*E34</f>
        <v>192.89100000000002</v>
      </c>
    </row>
    <row r="35" spans="1:6" x14ac:dyDescent="0.2">
      <c r="A35" s="2">
        <f t="shared" ref="A35:A40" si="5">A34+0.01</f>
        <v>3.0199999999999996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si="4"/>
        <v>279</v>
      </c>
    </row>
    <row r="36" spans="1:6" x14ac:dyDescent="0.2">
      <c r="A36" s="2">
        <f t="shared" si="5"/>
        <v>3.0299999999999994</v>
      </c>
      <c r="B36" s="2" t="s">
        <v>150</v>
      </c>
      <c r="C36" s="2" t="s">
        <v>1</v>
      </c>
      <c r="D36" s="2">
        <v>8</v>
      </c>
      <c r="E36" s="2">
        <f>VLOOKUP(B36,'Listado de precios'!$A$5:$C$184,3,0)</f>
        <v>880</v>
      </c>
      <c r="F36" s="2">
        <f t="shared" si="4"/>
        <v>7040</v>
      </c>
    </row>
    <row r="37" spans="1:6" x14ac:dyDescent="0.2">
      <c r="A37" s="2">
        <f t="shared" si="5"/>
        <v>3.0399999999999991</v>
      </c>
      <c r="B37" s="2" t="s">
        <v>131</v>
      </c>
      <c r="C37" s="2" t="s">
        <v>1</v>
      </c>
      <c r="D37" s="2">
        <f>D36</f>
        <v>8</v>
      </c>
      <c r="E37" s="2">
        <f>VLOOKUP(B37,'Listado de precios'!$A$5:$C$184,3,0)</f>
        <v>2167</v>
      </c>
      <c r="F37" s="2">
        <f t="shared" si="4"/>
        <v>17336</v>
      </c>
    </row>
    <row r="38" spans="1:6" x14ac:dyDescent="0.2">
      <c r="A38" s="2">
        <f t="shared" si="5"/>
        <v>3.0499999999999989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4"/>
        <v>4200</v>
      </c>
    </row>
    <row r="39" spans="1:6" x14ac:dyDescent="0.2">
      <c r="A39" s="2">
        <f t="shared" si="5"/>
        <v>3.0599999999999987</v>
      </c>
      <c r="B39" s="2" t="s">
        <v>177</v>
      </c>
      <c r="C39" s="2" t="s">
        <v>2</v>
      </c>
      <c r="D39" s="2">
        <v>1</v>
      </c>
      <c r="E39" s="2">
        <f>VLOOKUP(B39,'Listado de precios'!$A$5:$C$184,3,0)</f>
        <v>1550</v>
      </c>
      <c r="F39" s="2">
        <f t="shared" si="4"/>
        <v>1550</v>
      </c>
    </row>
    <row r="40" spans="1:6" x14ac:dyDescent="0.2">
      <c r="A40" s="2">
        <f t="shared" si="5"/>
        <v>3.0699999999999985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4"/>
        <v>9630</v>
      </c>
    </row>
    <row r="41" spans="1:6" x14ac:dyDescent="0.2">
      <c r="E41" s="2" t="s">
        <v>87</v>
      </c>
      <c r="F41" s="2">
        <f>SUM(F34:F40)</f>
        <v>40227.891000000003</v>
      </c>
    </row>
    <row r="43" spans="1:6" x14ac:dyDescent="0.2">
      <c r="A43" s="2" t="s">
        <v>10</v>
      </c>
      <c r="B43" s="2" t="s">
        <v>92</v>
      </c>
    </row>
    <row r="44" spans="1:6" x14ac:dyDescent="0.2">
      <c r="A44" s="2">
        <v>4</v>
      </c>
      <c r="B44" s="2" t="s">
        <v>15</v>
      </c>
    </row>
    <row r="45" spans="1:6" x14ac:dyDescent="0.2">
      <c r="A45" s="2">
        <f t="shared" ref="A45:A57" si="6">A44+0.01</f>
        <v>4.01</v>
      </c>
      <c r="B45" s="2" t="s">
        <v>32</v>
      </c>
      <c r="C45" s="2" t="s">
        <v>2</v>
      </c>
      <c r="D45" s="2">
        <v>1</v>
      </c>
      <c r="E45" s="2">
        <f>VLOOKUP(B45,'Listado de precios'!$A$5:$C$184,3,0)</f>
        <v>31887.542999999998</v>
      </c>
      <c r="F45" s="2">
        <f t="shared" ref="F45:F57" si="7">D45*E45</f>
        <v>31887.542999999998</v>
      </c>
    </row>
    <row r="46" spans="1:6" x14ac:dyDescent="0.2">
      <c r="A46" s="2">
        <f t="shared" si="6"/>
        <v>4.0199999999999996</v>
      </c>
      <c r="B46" s="2" t="s">
        <v>79</v>
      </c>
      <c r="C46" s="2" t="s">
        <v>1</v>
      </c>
      <c r="D46" s="2">
        <v>8.1</v>
      </c>
      <c r="E46" s="2">
        <f>VLOOKUP(B46,'Listado de precios'!$A$5:$C$184,3,0)</f>
        <v>4659</v>
      </c>
      <c r="F46" s="2">
        <f t="shared" si="7"/>
        <v>37737.9</v>
      </c>
    </row>
    <row r="47" spans="1:6" x14ac:dyDescent="0.2">
      <c r="A47" s="2">
        <f t="shared" si="6"/>
        <v>4.0299999999999994</v>
      </c>
      <c r="B47" s="2" t="s">
        <v>129</v>
      </c>
      <c r="C47" s="2" t="s">
        <v>1</v>
      </c>
      <c r="D47" s="2">
        <f>D46</f>
        <v>8.1</v>
      </c>
      <c r="E47" s="2">
        <f>VLOOKUP(B47,'Listado de precios'!$A$5:$C$184,3,0)</f>
        <v>2167</v>
      </c>
      <c r="F47" s="2">
        <f t="shared" si="7"/>
        <v>17552.7</v>
      </c>
    </row>
    <row r="48" spans="1:6" x14ac:dyDescent="0.2">
      <c r="A48" s="2">
        <f t="shared" si="6"/>
        <v>4.0399999999999991</v>
      </c>
      <c r="B48" s="2" t="s">
        <v>52</v>
      </c>
      <c r="C48" s="2" t="s">
        <v>2</v>
      </c>
      <c r="D48" s="2">
        <v>9</v>
      </c>
      <c r="E48" s="2">
        <f>VLOOKUP(B48,'Listado de precios'!$A$5:$C$184,3,0)</f>
        <v>165</v>
      </c>
      <c r="F48" s="2">
        <f t="shared" si="7"/>
        <v>1485</v>
      </c>
    </row>
    <row r="49" spans="1:6" x14ac:dyDescent="0.2">
      <c r="A49" s="2">
        <f t="shared" si="6"/>
        <v>4.0499999999999989</v>
      </c>
      <c r="B49" s="2" t="s">
        <v>0</v>
      </c>
      <c r="C49" s="2" t="s">
        <v>1</v>
      </c>
      <c r="D49" s="2">
        <v>2.9</v>
      </c>
      <c r="E49" s="2">
        <f>VLOOKUP(B49,'Listado de precios'!$A$5:$C$184,3,0)</f>
        <v>600</v>
      </c>
      <c r="F49" s="2">
        <f t="shared" si="7"/>
        <v>1740</v>
      </c>
    </row>
    <row r="50" spans="1:6" x14ac:dyDescent="0.2">
      <c r="A50" s="2">
        <f t="shared" si="6"/>
        <v>4.0599999999999987</v>
      </c>
      <c r="B50" s="2" t="s">
        <v>85</v>
      </c>
      <c r="C50" s="2" t="s">
        <v>2</v>
      </c>
      <c r="D50" s="2">
        <v>1</v>
      </c>
      <c r="E50" s="2">
        <f>VLOOKUP(B50,'Listado de precios'!$A$5:$C$184,3,0)</f>
        <v>2316.6666666666665</v>
      </c>
      <c r="F50" s="2">
        <f t="shared" si="7"/>
        <v>2316.6666666666665</v>
      </c>
    </row>
    <row r="51" spans="1:6" x14ac:dyDescent="0.2">
      <c r="A51" s="2">
        <f t="shared" si="6"/>
        <v>4.0699999999999985</v>
      </c>
      <c r="B51" s="2" t="s">
        <v>41</v>
      </c>
      <c r="C51" s="2" t="s">
        <v>2</v>
      </c>
      <c r="D51" s="2">
        <v>2</v>
      </c>
      <c r="E51" s="2">
        <f>VLOOKUP(B51,'Listado de precios'!$A$5:$C$184,3,0)</f>
        <v>1100</v>
      </c>
      <c r="F51" s="2">
        <f t="shared" si="7"/>
        <v>2200</v>
      </c>
    </row>
    <row r="52" spans="1:6" x14ac:dyDescent="0.2">
      <c r="A52" s="2">
        <f t="shared" si="6"/>
        <v>4.0799999999999983</v>
      </c>
      <c r="B52" s="2" t="s">
        <v>194</v>
      </c>
      <c r="C52" s="2" t="s">
        <v>1</v>
      </c>
      <c r="D52" s="2">
        <v>16</v>
      </c>
      <c r="E52" s="2">
        <f>VLOOKUP(B52,'Listado de precios'!$A$5:$C$184,3,0)</f>
        <v>1900</v>
      </c>
      <c r="F52" s="2">
        <f t="shared" si="7"/>
        <v>30400</v>
      </c>
    </row>
    <row r="53" spans="1:6" x14ac:dyDescent="0.2">
      <c r="A53" s="2">
        <f t="shared" si="6"/>
        <v>4.0899999999999981</v>
      </c>
      <c r="B53" s="2" t="s">
        <v>181</v>
      </c>
      <c r="C53" s="2" t="s">
        <v>2</v>
      </c>
      <c r="D53" s="2">
        <f>D52</f>
        <v>16</v>
      </c>
      <c r="E53" s="2">
        <f>VLOOKUP(B53,'Listado de precios'!$A$5:$C$184,3,0)</f>
        <v>400</v>
      </c>
      <c r="F53" s="2">
        <f t="shared" si="7"/>
        <v>6400</v>
      </c>
    </row>
    <row r="54" spans="1:6" x14ac:dyDescent="0.2">
      <c r="A54" s="2">
        <f t="shared" si="6"/>
        <v>4.0999999999999979</v>
      </c>
      <c r="B54" s="2" t="s">
        <v>179</v>
      </c>
      <c r="C54" s="2" t="s">
        <v>2</v>
      </c>
      <c r="D54" s="2">
        <v>2</v>
      </c>
      <c r="E54" s="2">
        <f>VLOOKUP(B54,'Listado de precios'!$A$5:$C$184,3,0)</f>
        <v>21850</v>
      </c>
      <c r="F54" s="2">
        <f t="shared" si="7"/>
        <v>43700</v>
      </c>
    </row>
    <row r="55" spans="1:6" x14ac:dyDescent="0.2">
      <c r="A55" s="2">
        <f t="shared" si="6"/>
        <v>4.1099999999999977</v>
      </c>
      <c r="B55" s="2" t="s">
        <v>178</v>
      </c>
      <c r="C55" s="2" t="s">
        <v>2</v>
      </c>
      <c r="D55" s="2">
        <f>D54</f>
        <v>2</v>
      </c>
      <c r="E55" s="2">
        <f>VLOOKUP(B55,'Listado de precios'!$A$5:$C$184,3,0)</f>
        <v>6000</v>
      </c>
      <c r="F55" s="2">
        <f t="shared" si="7"/>
        <v>12000</v>
      </c>
    </row>
    <row r="56" spans="1:6" x14ac:dyDescent="0.2">
      <c r="A56" s="2">
        <f t="shared" si="6"/>
        <v>4.1199999999999974</v>
      </c>
      <c r="B56" s="2" t="s">
        <v>180</v>
      </c>
      <c r="C56" s="2" t="s">
        <v>2</v>
      </c>
      <c r="D56" s="2">
        <v>1</v>
      </c>
      <c r="E56" s="2">
        <f>VLOOKUP(B56,'Listado de precios'!$A$5:$C$184,3,0)</f>
        <v>28000</v>
      </c>
      <c r="F56" s="2">
        <f t="shared" si="7"/>
        <v>28000</v>
      </c>
    </row>
    <row r="57" spans="1:6" x14ac:dyDescent="0.2">
      <c r="A57" s="2">
        <f t="shared" si="6"/>
        <v>4.1299999999999972</v>
      </c>
      <c r="B57" s="2" t="s">
        <v>61</v>
      </c>
      <c r="C57" s="2" t="s">
        <v>2</v>
      </c>
      <c r="D57" s="2">
        <v>1</v>
      </c>
      <c r="E57" s="2">
        <f>VLOOKUP(B57,'Listado de precios'!$A$5:$C$184,3,0)</f>
        <v>19260</v>
      </c>
      <c r="F57" s="2">
        <f t="shared" si="7"/>
        <v>19260</v>
      </c>
    </row>
    <row r="58" spans="1:6" x14ac:dyDescent="0.2">
      <c r="E58" s="2" t="s">
        <v>87</v>
      </c>
      <c r="F58" s="2">
        <f>SUM(F45:F57)</f>
        <v>234679.80966666667</v>
      </c>
    </row>
    <row r="60" spans="1:6" x14ac:dyDescent="0.2">
      <c r="A60" s="2" t="s">
        <v>10</v>
      </c>
      <c r="B60" s="2" t="s">
        <v>94</v>
      </c>
    </row>
    <row r="61" spans="1:6" x14ac:dyDescent="0.2">
      <c r="A61" s="2">
        <v>5</v>
      </c>
      <c r="B61" s="2" t="s">
        <v>15</v>
      </c>
    </row>
    <row r="62" spans="1:6" x14ac:dyDescent="0.2">
      <c r="A62" s="2">
        <f t="shared" ref="A62:A71" si="8">A61+0.01</f>
        <v>5.01</v>
      </c>
      <c r="B62" s="2" t="s">
        <v>49</v>
      </c>
      <c r="C62" s="2" t="s">
        <v>2</v>
      </c>
      <c r="D62" s="2">
        <v>1</v>
      </c>
      <c r="E62" s="2">
        <f>VLOOKUP(B62,'Listado de precios'!$A$5:$C$184,3,0)</f>
        <v>147889</v>
      </c>
      <c r="F62" s="2">
        <f t="shared" ref="F62:F71" si="9">D62*E62</f>
        <v>147889</v>
      </c>
    </row>
    <row r="63" spans="1:6" x14ac:dyDescent="0.2">
      <c r="A63" s="2">
        <f t="shared" si="8"/>
        <v>5.0199999999999996</v>
      </c>
      <c r="B63" s="2" t="s">
        <v>77</v>
      </c>
      <c r="C63" s="2" t="s">
        <v>1</v>
      </c>
      <c r="D63" s="2">
        <v>20.5</v>
      </c>
      <c r="E63" s="2">
        <f>VLOOKUP(B63,'Listado de precios'!$A$5:$C$184,3,0)</f>
        <v>9946</v>
      </c>
      <c r="F63" s="2">
        <f t="shared" si="9"/>
        <v>203893</v>
      </c>
    </row>
    <row r="64" spans="1:6" x14ac:dyDescent="0.2">
      <c r="A64" s="2">
        <f t="shared" si="8"/>
        <v>5.0299999999999994</v>
      </c>
      <c r="B64" s="2" t="s">
        <v>50</v>
      </c>
      <c r="C64" s="2" t="s">
        <v>2</v>
      </c>
      <c r="D64" s="2">
        <v>21</v>
      </c>
      <c r="E64" s="2">
        <f>VLOOKUP(B64,'Listado de precios'!$A$5:$C$184,3,0)</f>
        <v>560</v>
      </c>
      <c r="F64" s="2">
        <f t="shared" si="9"/>
        <v>11760</v>
      </c>
    </row>
    <row r="65" spans="1:6" x14ac:dyDescent="0.2">
      <c r="A65" s="2">
        <f t="shared" si="8"/>
        <v>5.0399999999999991</v>
      </c>
      <c r="B65" s="2" t="s">
        <v>127</v>
      </c>
      <c r="C65" s="2" t="s">
        <v>1</v>
      </c>
      <c r="D65" s="2">
        <f>D63</f>
        <v>20.5</v>
      </c>
      <c r="E65" s="2">
        <f>VLOOKUP(B65,'Listado de precios'!$A$5:$C$184,3,0)</f>
        <v>4333</v>
      </c>
      <c r="F65" s="2">
        <f t="shared" si="9"/>
        <v>88826.5</v>
      </c>
    </row>
    <row r="66" spans="1:6" x14ac:dyDescent="0.2">
      <c r="A66" s="2">
        <f t="shared" si="8"/>
        <v>5.0499999999999989</v>
      </c>
      <c r="B66" s="2" t="s">
        <v>30</v>
      </c>
      <c r="C66" s="2" t="s">
        <v>2</v>
      </c>
      <c r="D66" s="2">
        <v>2</v>
      </c>
      <c r="E66" s="2">
        <f>VLOOKUP(B66,'Listado de precios'!$A$5:$C$184,3,0)</f>
        <v>86580</v>
      </c>
      <c r="F66" s="2">
        <f t="shared" si="9"/>
        <v>173160</v>
      </c>
    </row>
    <row r="67" spans="1:6" x14ac:dyDescent="0.2">
      <c r="A67" s="2">
        <f t="shared" si="8"/>
        <v>5.0599999999999987</v>
      </c>
      <c r="B67" s="2" t="s">
        <v>0</v>
      </c>
      <c r="C67" s="2" t="s">
        <v>1</v>
      </c>
      <c r="D67" s="2">
        <v>11</v>
      </c>
      <c r="E67" s="2">
        <f>VLOOKUP(B67,'Listado de precios'!$A$5:$C$184,3,0)</f>
        <v>600</v>
      </c>
      <c r="F67" s="2">
        <f t="shared" si="9"/>
        <v>6600</v>
      </c>
    </row>
    <row r="68" spans="1:6" x14ac:dyDescent="0.2">
      <c r="A68" s="2">
        <f t="shared" si="8"/>
        <v>5.0699999999999985</v>
      </c>
      <c r="B68" s="2" t="s">
        <v>54</v>
      </c>
      <c r="C68" s="2" t="s">
        <v>2</v>
      </c>
      <c r="D68" s="2">
        <f>D66</f>
        <v>2</v>
      </c>
      <c r="E68" s="2">
        <f>VLOOKUP(B68,'Listado de precios'!$A$5:$C$184,3,0)</f>
        <v>8560</v>
      </c>
      <c r="F68" s="2">
        <f t="shared" si="9"/>
        <v>17120</v>
      </c>
    </row>
    <row r="69" spans="1:6" x14ac:dyDescent="0.2">
      <c r="A69" s="2">
        <f t="shared" si="8"/>
        <v>5.0799999999999983</v>
      </c>
      <c r="B69" s="2" t="s">
        <v>149</v>
      </c>
      <c r="C69" s="2" t="s">
        <v>2</v>
      </c>
      <c r="D69" s="2">
        <v>1</v>
      </c>
      <c r="E69" s="2">
        <f>VLOOKUP(B69,'Listado de precios'!$A$5:$C$184,3,0)</f>
        <v>8560</v>
      </c>
      <c r="F69" s="2">
        <f t="shared" si="9"/>
        <v>8560</v>
      </c>
    </row>
    <row r="70" spans="1:6" x14ac:dyDescent="0.2">
      <c r="A70" s="2">
        <f t="shared" si="8"/>
        <v>5.0899999999999981</v>
      </c>
      <c r="B70" s="2" t="s">
        <v>27</v>
      </c>
      <c r="C70" s="2" t="s">
        <v>1</v>
      </c>
      <c r="D70" s="2">
        <v>32</v>
      </c>
      <c r="E70" s="2">
        <f>VLOOKUP(B70,'Listado de precios'!$A$5:$C$184,3,0)</f>
        <v>1076.0159999999998</v>
      </c>
      <c r="F70" s="2">
        <f t="shared" si="9"/>
        <v>34432.511999999995</v>
      </c>
    </row>
    <row r="71" spans="1:6" x14ac:dyDescent="0.2">
      <c r="A71" s="2">
        <f t="shared" si="8"/>
        <v>5.0999999999999979</v>
      </c>
      <c r="B71" s="2" t="s">
        <v>41</v>
      </c>
      <c r="C71" s="2" t="s">
        <v>2</v>
      </c>
      <c r="D71" s="2">
        <v>5</v>
      </c>
      <c r="E71" s="2">
        <f>VLOOKUP(B71,'Listado de precios'!$A$5:$C$184,3,0)</f>
        <v>1100</v>
      </c>
      <c r="F71" s="2">
        <f t="shared" si="9"/>
        <v>5500</v>
      </c>
    </row>
    <row r="72" spans="1:6" x14ac:dyDescent="0.2">
      <c r="E72" s="2" t="s">
        <v>87</v>
      </c>
      <c r="F72" s="2">
        <f>SUM(F62:F71)</f>
        <v>697741.01199999999</v>
      </c>
    </row>
    <row r="74" spans="1:6" x14ac:dyDescent="0.2">
      <c r="A74" s="2" t="s">
        <v>10</v>
      </c>
      <c r="B74" s="2" t="s">
        <v>95</v>
      </c>
    </row>
    <row r="75" spans="1:6" x14ac:dyDescent="0.2">
      <c r="A75" s="2">
        <v>6</v>
      </c>
      <c r="B75" s="2" t="s">
        <v>15</v>
      </c>
    </row>
    <row r="76" spans="1:6" x14ac:dyDescent="0.2">
      <c r="A76" s="2">
        <f t="shared" ref="A76:A99" si="10">A75+0.01</f>
        <v>6.01</v>
      </c>
      <c r="B76" s="2" t="s">
        <v>49</v>
      </c>
      <c r="C76" s="2" t="s">
        <v>2</v>
      </c>
      <c r="D76" s="2">
        <v>1</v>
      </c>
      <c r="E76" s="2">
        <f>VLOOKUP(B76,'Listado de precios'!$A$5:$C$184,3,0)</f>
        <v>147889</v>
      </c>
      <c r="F76" s="2">
        <f t="shared" ref="F76:F99" si="11">D76*E76</f>
        <v>147889</v>
      </c>
    </row>
    <row r="77" spans="1:6" x14ac:dyDescent="0.2">
      <c r="A77" s="2">
        <f t="shared" si="10"/>
        <v>6.02</v>
      </c>
      <c r="B77" s="2" t="s">
        <v>59</v>
      </c>
      <c r="C77" s="2" t="s">
        <v>2</v>
      </c>
      <c r="D77" s="2">
        <f>D76</f>
        <v>1</v>
      </c>
      <c r="E77" s="2">
        <f>VLOOKUP(B77,'Listado de precios'!$A$5:$C$184,3,0)</f>
        <v>8560</v>
      </c>
      <c r="F77" s="2">
        <f t="shared" si="11"/>
        <v>8560</v>
      </c>
    </row>
    <row r="78" spans="1:6" x14ac:dyDescent="0.2">
      <c r="A78" s="2">
        <f t="shared" si="10"/>
        <v>6.0299999999999994</v>
      </c>
      <c r="B78" s="2" t="s">
        <v>148</v>
      </c>
      <c r="C78" s="2" t="s">
        <v>2</v>
      </c>
      <c r="D78" s="2">
        <f>D76</f>
        <v>1</v>
      </c>
      <c r="E78" s="2">
        <f>VLOOKUP(B78,'Listado de precios'!$A$5:$C$184,3,0)</f>
        <v>510000</v>
      </c>
      <c r="F78" s="2">
        <f t="shared" si="11"/>
        <v>510000</v>
      </c>
    </row>
    <row r="79" spans="1:6" x14ac:dyDescent="0.2">
      <c r="A79" s="2">
        <f t="shared" si="10"/>
        <v>6.0399999999999991</v>
      </c>
      <c r="B79" s="2" t="s">
        <v>78</v>
      </c>
      <c r="C79" s="2" t="s">
        <v>1</v>
      </c>
      <c r="D79" s="2">
        <v>60.8</v>
      </c>
      <c r="E79" s="2">
        <f>VLOOKUP(B79,'Listado de precios'!$A$5:$C$184,3,0)</f>
        <v>14675</v>
      </c>
      <c r="F79" s="2">
        <f t="shared" si="11"/>
        <v>892240</v>
      </c>
    </row>
    <row r="80" spans="1:6" x14ac:dyDescent="0.2">
      <c r="A80" s="2">
        <f t="shared" si="10"/>
        <v>6.0499999999999989</v>
      </c>
      <c r="B80" s="2" t="s">
        <v>128</v>
      </c>
      <c r="C80" s="2" t="s">
        <v>1</v>
      </c>
      <c r="D80" s="2">
        <f>D79</f>
        <v>60.8</v>
      </c>
      <c r="E80" s="2">
        <f>VLOOKUP(B80,'Listado de precios'!$A$5:$C$184,3,0)</f>
        <v>6500</v>
      </c>
      <c r="F80" s="2">
        <f t="shared" si="11"/>
        <v>395200</v>
      </c>
    </row>
    <row r="81" spans="1:6" x14ac:dyDescent="0.2">
      <c r="A81" s="2">
        <f t="shared" si="10"/>
        <v>6.0599999999999987</v>
      </c>
      <c r="B81" s="2" t="s">
        <v>51</v>
      </c>
      <c r="C81" s="2" t="s">
        <v>2</v>
      </c>
      <c r="D81" s="2">
        <v>61</v>
      </c>
      <c r="E81" s="2">
        <f>VLOOKUP(B81,'Listado de precios'!$A$5:$C$184,3,0)</f>
        <v>910</v>
      </c>
      <c r="F81" s="2">
        <f t="shared" si="11"/>
        <v>55510</v>
      </c>
    </row>
    <row r="82" spans="1:6" x14ac:dyDescent="0.2">
      <c r="A82" s="2">
        <f t="shared" si="10"/>
        <v>6.0699999999999985</v>
      </c>
      <c r="B82" s="2" t="s">
        <v>0</v>
      </c>
      <c r="C82" s="2" t="s">
        <v>1</v>
      </c>
      <c r="D82" s="2">
        <v>19</v>
      </c>
      <c r="E82" s="2">
        <f>VLOOKUP(B82,'Listado de precios'!$A$5:$C$184,3,0)</f>
        <v>600</v>
      </c>
      <c r="F82" s="2">
        <f t="shared" si="11"/>
        <v>11400</v>
      </c>
    </row>
    <row r="83" spans="1:6" x14ac:dyDescent="0.2">
      <c r="A83" s="2">
        <f t="shared" si="10"/>
        <v>6.0799999999999983</v>
      </c>
      <c r="B83" s="2" t="s">
        <v>193</v>
      </c>
      <c r="C83" s="2" t="s">
        <v>2</v>
      </c>
      <c r="D83" s="2">
        <v>1</v>
      </c>
      <c r="E83" s="2">
        <f>VLOOKUP(B83,'Listado de precios'!$A$5:$C$184,3,0)</f>
        <v>308000</v>
      </c>
      <c r="F83" s="2">
        <f t="shared" si="11"/>
        <v>308000</v>
      </c>
    </row>
    <row r="84" spans="1:6" x14ac:dyDescent="0.2">
      <c r="A84" s="2">
        <f t="shared" si="10"/>
        <v>6.0899999999999981</v>
      </c>
      <c r="B84" s="2" t="s">
        <v>192</v>
      </c>
      <c r="C84" s="2" t="s">
        <v>2</v>
      </c>
      <c r="D84" s="2">
        <v>1</v>
      </c>
      <c r="E84" s="2">
        <f>VLOOKUP(B84,'Listado de precios'!$A$5:$C$184,3,0)</f>
        <v>12840</v>
      </c>
      <c r="F84" s="2">
        <f t="shared" si="11"/>
        <v>12840</v>
      </c>
    </row>
    <row r="85" spans="1:6" x14ac:dyDescent="0.2">
      <c r="A85" s="2">
        <f t="shared" si="10"/>
        <v>6.0999999999999979</v>
      </c>
      <c r="B85" s="2" t="s">
        <v>191</v>
      </c>
      <c r="C85" s="2" t="s">
        <v>2</v>
      </c>
      <c r="D85" s="2">
        <v>40</v>
      </c>
      <c r="E85" s="2">
        <f>VLOOKUP(B85,'Listado de precios'!$A$5:$C$184,3,0)</f>
        <v>760</v>
      </c>
      <c r="F85" s="2">
        <f t="shared" si="11"/>
        <v>30400</v>
      </c>
    </row>
    <row r="86" spans="1:6" x14ac:dyDescent="0.2">
      <c r="A86" s="2">
        <f t="shared" si="10"/>
        <v>6.1099999999999977</v>
      </c>
      <c r="B86" s="2" t="s">
        <v>190</v>
      </c>
      <c r="C86" s="2" t="s">
        <v>2</v>
      </c>
      <c r="D86" s="2">
        <v>40</v>
      </c>
      <c r="E86" s="2">
        <f>VLOOKUP(B86,'Listado de precios'!$A$5:$C$184,3,0)</f>
        <v>35000</v>
      </c>
      <c r="F86" s="2">
        <f t="shared" si="11"/>
        <v>1400000</v>
      </c>
    </row>
    <row r="87" spans="1:6" x14ac:dyDescent="0.2">
      <c r="A87" s="2">
        <f t="shared" si="10"/>
        <v>6.1199999999999974</v>
      </c>
      <c r="B87" s="2" t="s">
        <v>189</v>
      </c>
      <c r="C87" s="2" t="s">
        <v>2</v>
      </c>
      <c r="D87" s="2">
        <v>82</v>
      </c>
      <c r="E87" s="2">
        <f>VLOOKUP(B87,'Listado de precios'!$A$5:$C$184,3,0)</f>
        <v>8800</v>
      </c>
      <c r="F87" s="2">
        <f t="shared" si="11"/>
        <v>721600</v>
      </c>
    </row>
    <row r="88" spans="1:6" x14ac:dyDescent="0.2">
      <c r="A88" s="2">
        <f t="shared" si="10"/>
        <v>6.1299999999999972</v>
      </c>
      <c r="B88" s="2" t="s">
        <v>188</v>
      </c>
      <c r="C88" s="2" t="s">
        <v>2</v>
      </c>
      <c r="D88" s="2">
        <f>D87</f>
        <v>82</v>
      </c>
      <c r="E88" s="2">
        <f>VLOOKUP(B88,'Listado de precios'!$A$5:$C$184,3,0)</f>
        <v>12000</v>
      </c>
      <c r="F88" s="2">
        <f t="shared" si="11"/>
        <v>984000</v>
      </c>
    </row>
    <row r="89" spans="1:6" x14ac:dyDescent="0.2">
      <c r="A89" s="2">
        <f t="shared" si="10"/>
        <v>6.139999999999997</v>
      </c>
      <c r="B89" s="2" t="s">
        <v>21</v>
      </c>
      <c r="C89" s="2" t="s">
        <v>1</v>
      </c>
      <c r="D89" s="2">
        <v>72</v>
      </c>
      <c r="E89" s="2">
        <f>VLOOKUP(B89,'Listado de precios'!$A$5:$C$184,3,0)</f>
        <v>2736.42</v>
      </c>
      <c r="F89" s="2">
        <f t="shared" si="11"/>
        <v>197022.24</v>
      </c>
    </row>
    <row r="90" spans="1:6" x14ac:dyDescent="0.2">
      <c r="A90" s="2">
        <f t="shared" si="10"/>
        <v>6.1499999999999968</v>
      </c>
      <c r="B90" s="2" t="s">
        <v>40</v>
      </c>
      <c r="C90" s="2" t="s">
        <v>2</v>
      </c>
      <c r="D90" s="2">
        <v>1</v>
      </c>
      <c r="E90" s="2">
        <f>VLOOKUP(B90,'Listado de precios'!$A$5:$C$184,3,0)</f>
        <v>4765.2171000000008</v>
      </c>
      <c r="F90" s="2">
        <f t="shared" si="11"/>
        <v>4765.2171000000008</v>
      </c>
    </row>
    <row r="91" spans="1:6" x14ac:dyDescent="0.2">
      <c r="A91" s="2">
        <f t="shared" si="10"/>
        <v>6.1599999999999966</v>
      </c>
      <c r="B91" s="2" t="s">
        <v>22</v>
      </c>
      <c r="C91" s="2" t="s">
        <v>1</v>
      </c>
      <c r="D91" s="2">
        <v>32</v>
      </c>
      <c r="E91" s="2">
        <f>VLOOKUP(B91,'Listado de precios'!$A$5:$C$184,3,0)</f>
        <v>1076.0159999999998</v>
      </c>
      <c r="F91" s="2">
        <f t="shared" si="11"/>
        <v>34432.511999999995</v>
      </c>
    </row>
    <row r="92" spans="1:6" x14ac:dyDescent="0.2">
      <c r="A92" s="2">
        <f t="shared" si="10"/>
        <v>6.1699999999999964</v>
      </c>
      <c r="B92" s="2" t="s">
        <v>41</v>
      </c>
      <c r="C92" s="2" t="s">
        <v>2</v>
      </c>
      <c r="D92" s="2">
        <v>5</v>
      </c>
      <c r="E92" s="2">
        <f>VLOOKUP(B92,'Listado de precios'!$A$5:$C$184,3,0)</f>
        <v>1100</v>
      </c>
      <c r="F92" s="2">
        <f t="shared" si="11"/>
        <v>5500</v>
      </c>
    </row>
    <row r="93" spans="1:6" x14ac:dyDescent="0.2">
      <c r="A93" s="2">
        <f t="shared" si="10"/>
        <v>6.1799999999999962</v>
      </c>
      <c r="B93" s="2" t="s">
        <v>46</v>
      </c>
      <c r="C93" s="2" t="s">
        <v>2</v>
      </c>
      <c r="D93" s="2">
        <v>1</v>
      </c>
      <c r="E93" s="2">
        <f>VLOOKUP(B93,'Listado de precios'!$A$5:$C$184,3,0)</f>
        <v>22464.5949</v>
      </c>
      <c r="F93" s="2">
        <f t="shared" si="11"/>
        <v>22464.5949</v>
      </c>
    </row>
    <row r="94" spans="1:6" x14ac:dyDescent="0.2">
      <c r="A94" s="2">
        <f t="shared" si="10"/>
        <v>6.1899999999999959</v>
      </c>
      <c r="B94" s="2" t="s">
        <v>45</v>
      </c>
      <c r="C94" s="2" t="s">
        <v>2</v>
      </c>
      <c r="D94" s="2">
        <v>4</v>
      </c>
      <c r="E94" s="2">
        <f>VLOOKUP(B94,'Listado de precios'!$A$5:$C$184,3,0)</f>
        <v>8885.5175999999992</v>
      </c>
      <c r="F94" s="2">
        <f t="shared" si="11"/>
        <v>35542.070399999997</v>
      </c>
    </row>
    <row r="95" spans="1:6" x14ac:dyDescent="0.2">
      <c r="A95" s="2">
        <f t="shared" si="10"/>
        <v>6.1999999999999957</v>
      </c>
      <c r="B95" s="2" t="s">
        <v>43</v>
      </c>
      <c r="C95" s="2" t="s">
        <v>2</v>
      </c>
      <c r="D95" s="2">
        <v>2</v>
      </c>
      <c r="E95" s="2">
        <f>VLOOKUP(B95,'Listado de precios'!$A$5:$C$184,3,0)</f>
        <v>7201.5686999999989</v>
      </c>
      <c r="F95" s="2">
        <f t="shared" si="11"/>
        <v>14403.137399999998</v>
      </c>
    </row>
    <row r="96" spans="1:6" x14ac:dyDescent="0.2">
      <c r="A96" s="2">
        <f t="shared" si="10"/>
        <v>6.2099999999999955</v>
      </c>
      <c r="B96" s="2" t="s">
        <v>184</v>
      </c>
      <c r="C96" s="2" t="s">
        <v>2</v>
      </c>
      <c r="D96" s="2">
        <v>2</v>
      </c>
      <c r="E96" s="2">
        <f>VLOOKUP(B96,'Listado de precios'!$A$5:$C$184,3,0)</f>
        <v>378210</v>
      </c>
      <c r="F96" s="2">
        <f t="shared" si="11"/>
        <v>756420</v>
      </c>
    </row>
    <row r="97" spans="1:6" x14ac:dyDescent="0.2">
      <c r="A97" s="2">
        <f t="shared" si="10"/>
        <v>6.2199999999999953</v>
      </c>
      <c r="B97" s="2" t="s">
        <v>183</v>
      </c>
      <c r="C97" s="2" t="s">
        <v>2</v>
      </c>
      <c r="D97" s="2">
        <f>D96</f>
        <v>2</v>
      </c>
      <c r="E97" s="2">
        <f>VLOOKUP(B97,'Listado de precios'!$A$5:$C$184,3,0)</f>
        <v>32000</v>
      </c>
      <c r="F97" s="2">
        <f t="shared" si="11"/>
        <v>64000</v>
      </c>
    </row>
    <row r="98" spans="1:6" x14ac:dyDescent="0.2">
      <c r="A98" s="2">
        <f t="shared" si="10"/>
        <v>6.2299999999999951</v>
      </c>
      <c r="B98" s="2" t="s">
        <v>154</v>
      </c>
      <c r="C98" s="2" t="s">
        <v>2</v>
      </c>
      <c r="D98" s="2">
        <v>1</v>
      </c>
      <c r="E98" s="2">
        <f>VLOOKUP(B98,'Listado de precios'!$A$5:$C$184,3,0)</f>
        <v>110000</v>
      </c>
      <c r="F98" s="2">
        <f t="shared" si="11"/>
        <v>110000</v>
      </c>
    </row>
    <row r="99" spans="1:6" x14ac:dyDescent="0.2">
      <c r="A99" s="2">
        <f t="shared" si="10"/>
        <v>6.2399999999999949</v>
      </c>
      <c r="B99" s="2" t="s">
        <v>155</v>
      </c>
      <c r="C99" s="2" t="s">
        <v>60</v>
      </c>
      <c r="D99" s="2">
        <v>1</v>
      </c>
      <c r="E99" s="2">
        <f>VLOOKUP(B99,'Listado de precios'!$A$5:$C$184,3,0)</f>
        <v>320000</v>
      </c>
      <c r="F99" s="2">
        <f t="shared" si="11"/>
        <v>320000</v>
      </c>
    </row>
    <row r="100" spans="1:6" x14ac:dyDescent="0.2">
      <c r="E100" s="2" t="s">
        <v>87</v>
      </c>
      <c r="F100" s="2">
        <f>SUM(F76:F99)</f>
        <v>7042188.7718000002</v>
      </c>
    </row>
    <row r="102" spans="1:6" x14ac:dyDescent="0.2">
      <c r="A102" s="2" t="s">
        <v>10</v>
      </c>
      <c r="B102" s="2" t="s">
        <v>187</v>
      </c>
    </row>
    <row r="103" spans="1:6" x14ac:dyDescent="0.2">
      <c r="A103" s="2">
        <v>7</v>
      </c>
      <c r="B103" s="2" t="s">
        <v>15</v>
      </c>
    </row>
    <row r="104" spans="1:6" x14ac:dyDescent="0.2">
      <c r="A104" s="2">
        <f t="shared" ref="A104:A129" si="12">A103+0.01</f>
        <v>7.01</v>
      </c>
      <c r="B104" s="2" t="s">
        <v>76</v>
      </c>
      <c r="C104" s="2" t="s">
        <v>2</v>
      </c>
      <c r="D104" s="2">
        <v>1</v>
      </c>
      <c r="E104" s="2">
        <f>VLOOKUP(B104,'Listado de precios'!$A$5:$C$184,3,0)</f>
        <v>522095.81640000001</v>
      </c>
      <c r="F104" s="2">
        <f t="shared" ref="F104:F129" si="13">E104*D104</f>
        <v>522095.81640000001</v>
      </c>
    </row>
    <row r="105" spans="1:6" x14ac:dyDescent="0.2">
      <c r="A105" s="2">
        <f t="shared" si="12"/>
        <v>7.02</v>
      </c>
      <c r="B105" s="2" t="s">
        <v>17</v>
      </c>
      <c r="C105" s="2" t="s">
        <v>2</v>
      </c>
      <c r="D105" s="2">
        <v>1</v>
      </c>
      <c r="E105" s="2">
        <f>VLOOKUP(B105,'Listado de precios'!$A$5:$C$184,3,0)</f>
        <v>180000</v>
      </c>
      <c r="F105" s="2">
        <f t="shared" si="13"/>
        <v>180000</v>
      </c>
    </row>
    <row r="106" spans="1:6" x14ac:dyDescent="0.2">
      <c r="A106" s="2">
        <f t="shared" si="12"/>
        <v>7.0299999999999994</v>
      </c>
      <c r="B106" s="2" t="s">
        <v>14</v>
      </c>
      <c r="C106" s="2" t="s">
        <v>2</v>
      </c>
      <c r="D106" s="2">
        <v>1</v>
      </c>
      <c r="E106" s="2">
        <f>VLOOKUP(B106,'Listado de precios'!$A$5:$C$184,3,0)</f>
        <v>65244.062700000002</v>
      </c>
      <c r="F106" s="2">
        <f t="shared" si="13"/>
        <v>65244.062700000002</v>
      </c>
    </row>
    <row r="107" spans="1:6" x14ac:dyDescent="0.2">
      <c r="A107" s="2">
        <f t="shared" si="12"/>
        <v>7.0399999999999991</v>
      </c>
      <c r="B107" s="2" t="s">
        <v>66</v>
      </c>
      <c r="C107" s="2" t="s">
        <v>2</v>
      </c>
      <c r="D107" s="2">
        <v>2</v>
      </c>
      <c r="E107" s="2">
        <f>VLOOKUP(B107,'Listado de precios'!$A$5:$C$184,3,0)</f>
        <v>193474.98</v>
      </c>
      <c r="F107" s="2">
        <f t="shared" si="13"/>
        <v>386949.96</v>
      </c>
    </row>
    <row r="108" spans="1:6" x14ac:dyDescent="0.2">
      <c r="A108" s="2">
        <f t="shared" si="12"/>
        <v>7.0499999999999989</v>
      </c>
      <c r="B108" s="2" t="s">
        <v>23</v>
      </c>
      <c r="C108" s="2" t="s">
        <v>1</v>
      </c>
      <c r="D108" s="2">
        <v>10</v>
      </c>
      <c r="E108" s="2">
        <f>VLOOKUP(B108,'Listado de precios'!$A$5:$C$184,3,0)</f>
        <v>4126</v>
      </c>
      <c r="F108" s="2">
        <f t="shared" si="13"/>
        <v>41260</v>
      </c>
    </row>
    <row r="109" spans="1:6" x14ac:dyDescent="0.2">
      <c r="A109" s="2">
        <f t="shared" si="12"/>
        <v>7.0599999999999987</v>
      </c>
      <c r="B109" s="2" t="s">
        <v>81</v>
      </c>
      <c r="C109" s="2" t="s">
        <v>1</v>
      </c>
      <c r="D109" s="2">
        <v>2</v>
      </c>
      <c r="E109" s="2">
        <f>VLOOKUP(B109,'Listado de precios'!$A$5:$C$184,3,0)</f>
        <v>20711</v>
      </c>
      <c r="F109" s="2">
        <f t="shared" si="13"/>
        <v>41422</v>
      </c>
    </row>
    <row r="110" spans="1:6" x14ac:dyDescent="0.2">
      <c r="A110" s="2">
        <f t="shared" si="12"/>
        <v>7.0699999999999985</v>
      </c>
      <c r="B110" s="2" t="s">
        <v>65</v>
      </c>
      <c r="C110" s="2" t="s">
        <v>2</v>
      </c>
      <c r="D110" s="2">
        <v>2</v>
      </c>
      <c r="E110" s="2">
        <f>VLOOKUP(B110,'Listado de precios'!$A$5:$C$184,3,0)</f>
        <v>383500</v>
      </c>
      <c r="F110" s="2">
        <f t="shared" si="13"/>
        <v>767000</v>
      </c>
    </row>
    <row r="111" spans="1:6" x14ac:dyDescent="0.2">
      <c r="A111" s="2">
        <f t="shared" si="12"/>
        <v>7.0799999999999983</v>
      </c>
      <c r="B111" s="2" t="s">
        <v>153</v>
      </c>
      <c r="C111" s="2" t="s">
        <v>2</v>
      </c>
      <c r="D111" s="2">
        <v>1</v>
      </c>
      <c r="E111" s="2">
        <f>VLOOKUP(B111,'Listado de precios'!$A$5:$C$184,3,0)</f>
        <v>54900</v>
      </c>
      <c r="F111" s="2">
        <f t="shared" si="13"/>
        <v>54900</v>
      </c>
    </row>
    <row r="112" spans="1:6" x14ac:dyDescent="0.2">
      <c r="A112" s="2">
        <f t="shared" si="12"/>
        <v>7.0899999999999981</v>
      </c>
      <c r="B112" s="2" t="s">
        <v>72</v>
      </c>
      <c r="C112" s="2" t="s">
        <v>2</v>
      </c>
      <c r="D112" s="2">
        <v>1</v>
      </c>
      <c r="E112" s="2">
        <f>VLOOKUP(B112,'Listado de precios'!$A$5:$C$184,3,0)</f>
        <v>229984.4253</v>
      </c>
      <c r="F112" s="2">
        <f t="shared" si="13"/>
        <v>229984.4253</v>
      </c>
    </row>
    <row r="113" spans="1:6" x14ac:dyDescent="0.2">
      <c r="A113" s="2">
        <f t="shared" si="12"/>
        <v>7.0999999999999979</v>
      </c>
      <c r="B113" s="2" t="s">
        <v>67</v>
      </c>
      <c r="C113" s="2" t="s">
        <v>2</v>
      </c>
      <c r="D113" s="2">
        <v>12</v>
      </c>
      <c r="E113" s="2">
        <f>VLOOKUP(B113,'Listado de precios'!$A$5:$C$184,3,0)</f>
        <v>6055.0502999999999</v>
      </c>
      <c r="F113" s="2">
        <f t="shared" si="13"/>
        <v>72660.603600000002</v>
      </c>
    </row>
    <row r="114" spans="1:6" x14ac:dyDescent="0.2">
      <c r="A114" s="2">
        <f t="shared" si="12"/>
        <v>7.1099999999999977</v>
      </c>
      <c r="B114" s="2" t="s">
        <v>36</v>
      </c>
      <c r="C114" s="2" t="s">
        <v>2</v>
      </c>
      <c r="D114" s="2">
        <v>1</v>
      </c>
      <c r="E114" s="2">
        <f>VLOOKUP(B114,'Listado de precios'!$A$5:$C$184,3,0)</f>
        <v>2400.5229000000004</v>
      </c>
      <c r="F114" s="2">
        <f t="shared" si="13"/>
        <v>2400.5229000000004</v>
      </c>
    </row>
    <row r="115" spans="1:6" x14ac:dyDescent="0.2">
      <c r="A115" s="2">
        <f t="shared" si="12"/>
        <v>7.1199999999999974</v>
      </c>
      <c r="B115" s="2" t="s">
        <v>47</v>
      </c>
      <c r="C115" s="2" t="s">
        <v>2</v>
      </c>
      <c r="D115" s="2">
        <v>1</v>
      </c>
      <c r="E115" s="2">
        <f>VLOOKUP(B115,'Listado de precios'!$A$5:$C$184,3,0)</f>
        <v>635242.85100000002</v>
      </c>
      <c r="F115" s="2">
        <f t="shared" si="13"/>
        <v>635242.85100000002</v>
      </c>
    </row>
    <row r="116" spans="1:6" x14ac:dyDescent="0.2">
      <c r="A116" s="2">
        <f t="shared" si="12"/>
        <v>7.1299999999999972</v>
      </c>
      <c r="B116" s="2" t="s">
        <v>7</v>
      </c>
      <c r="C116" s="2" t="s">
        <v>2</v>
      </c>
      <c r="D116" s="2">
        <v>6</v>
      </c>
      <c r="E116" s="2">
        <f>VLOOKUP(B116,'Listado de precios'!$A$5:$C$184,3,0)</f>
        <v>245820.7107</v>
      </c>
      <c r="F116" s="2">
        <f t="shared" si="13"/>
        <v>1474924.2642000001</v>
      </c>
    </row>
    <row r="117" spans="1:6" x14ac:dyDescent="0.2">
      <c r="A117" s="2">
        <f t="shared" si="12"/>
        <v>7.139999999999997</v>
      </c>
      <c r="B117" s="2" t="s">
        <v>13</v>
      </c>
      <c r="C117" s="2" t="s">
        <v>2</v>
      </c>
      <c r="D117" s="2">
        <v>1</v>
      </c>
      <c r="E117" s="2">
        <f>VLOOKUP(B117,'Listado de precios'!$A$5:$C$184,3,0)</f>
        <v>198455.16930000004</v>
      </c>
      <c r="F117" s="2">
        <f t="shared" si="13"/>
        <v>198455.16930000004</v>
      </c>
    </row>
    <row r="118" spans="1:6" x14ac:dyDescent="0.2">
      <c r="A118" s="2">
        <f t="shared" si="12"/>
        <v>7.1499999999999968</v>
      </c>
      <c r="B118" s="2" t="s">
        <v>45</v>
      </c>
      <c r="C118" s="2" t="s">
        <v>2</v>
      </c>
      <c r="D118" s="2">
        <v>2</v>
      </c>
      <c r="E118" s="2">
        <f>VLOOKUP(B118,'Listado de precios'!$A$5:$C$184,3,0)</f>
        <v>8885.5175999999992</v>
      </c>
      <c r="F118" s="2">
        <f t="shared" si="13"/>
        <v>17771.035199999998</v>
      </c>
    </row>
    <row r="119" spans="1:6" x14ac:dyDescent="0.2">
      <c r="A119" s="2">
        <f t="shared" si="12"/>
        <v>7.1599999999999966</v>
      </c>
      <c r="B119" s="2" t="s">
        <v>46</v>
      </c>
      <c r="C119" s="2" t="s">
        <v>2</v>
      </c>
      <c r="D119" s="2">
        <v>1</v>
      </c>
      <c r="E119" s="2">
        <f>VLOOKUP(B119,'Listado de precios'!$A$5:$C$184,3,0)</f>
        <v>22464.5949</v>
      </c>
      <c r="F119" s="2">
        <f t="shared" si="13"/>
        <v>22464.5949</v>
      </c>
    </row>
    <row r="120" spans="1:6" x14ac:dyDescent="0.2">
      <c r="A120" s="2">
        <f t="shared" si="12"/>
        <v>7.1699999999999964</v>
      </c>
      <c r="B120" s="2" t="s">
        <v>40</v>
      </c>
      <c r="C120" s="2" t="s">
        <v>2</v>
      </c>
      <c r="D120" s="2">
        <v>12</v>
      </c>
      <c r="E120" s="2">
        <f>VLOOKUP(B120,'Listado de precios'!$A$5:$C$184,3,0)</f>
        <v>4765.2171000000008</v>
      </c>
      <c r="F120" s="2">
        <f t="shared" si="13"/>
        <v>57182.605200000005</v>
      </c>
    </row>
    <row r="121" spans="1:6" x14ac:dyDescent="0.2">
      <c r="A121" s="2">
        <f t="shared" si="12"/>
        <v>7.1799999999999962</v>
      </c>
      <c r="B121" s="2" t="s">
        <v>73</v>
      </c>
      <c r="C121" s="2" t="s">
        <v>2</v>
      </c>
      <c r="D121" s="2">
        <v>12</v>
      </c>
      <c r="E121" s="2">
        <f>VLOOKUP(B121,'Listado de precios'!$A$5:$C$184,3,0)</f>
        <v>11996</v>
      </c>
      <c r="F121" s="2">
        <f t="shared" si="13"/>
        <v>143952</v>
      </c>
    </row>
    <row r="122" spans="1:6" x14ac:dyDescent="0.2">
      <c r="A122" s="2">
        <f t="shared" si="12"/>
        <v>7.1899999999999959</v>
      </c>
      <c r="B122" s="2" t="s">
        <v>20</v>
      </c>
      <c r="C122" s="2" t="s">
        <v>1</v>
      </c>
      <c r="D122" s="2">
        <v>8</v>
      </c>
      <c r="E122" s="2">
        <f>VLOOKUP(B122,'Listado de precios'!$A$5:$C$184,3,0)</f>
        <v>69389</v>
      </c>
      <c r="F122" s="2">
        <f t="shared" si="13"/>
        <v>555112</v>
      </c>
    </row>
    <row r="123" spans="1:6" x14ac:dyDescent="0.2">
      <c r="A123" s="2">
        <f t="shared" si="12"/>
        <v>7.1999999999999957</v>
      </c>
      <c r="B123" s="2" t="s">
        <v>186</v>
      </c>
      <c r="C123" s="2" t="s">
        <v>2</v>
      </c>
      <c r="D123" s="2">
        <v>1</v>
      </c>
      <c r="E123" s="2">
        <f>VLOOKUP(B123,'Listado de precios'!$A$5:$C$184,3,0)</f>
        <v>393800</v>
      </c>
      <c r="F123" s="2">
        <f t="shared" si="13"/>
        <v>393800</v>
      </c>
    </row>
    <row r="124" spans="1:6" x14ac:dyDescent="0.2">
      <c r="A124" s="2">
        <f t="shared" si="12"/>
        <v>7.2099999999999955</v>
      </c>
      <c r="B124" s="2" t="s">
        <v>185</v>
      </c>
      <c r="C124" s="2" t="s">
        <v>2</v>
      </c>
      <c r="D124" s="2">
        <v>12</v>
      </c>
      <c r="E124" s="2">
        <f>VLOOKUP(B124,'Listado de precios'!$A$5:$C$184,3,0)</f>
        <v>469984</v>
      </c>
      <c r="F124" s="2">
        <f t="shared" si="13"/>
        <v>5639808</v>
      </c>
    </row>
    <row r="125" spans="1:6" x14ac:dyDescent="0.2">
      <c r="A125" s="2">
        <f t="shared" si="12"/>
        <v>7.2199999999999953</v>
      </c>
      <c r="B125" s="2" t="s">
        <v>179</v>
      </c>
      <c r="C125" s="2" t="s">
        <v>2</v>
      </c>
      <c r="D125" s="2">
        <v>480</v>
      </c>
      <c r="E125" s="2">
        <f>VLOOKUP(B125,'Listado de precios'!$A$5:$C$184,3,0)</f>
        <v>21850</v>
      </c>
      <c r="F125" s="2">
        <f t="shared" si="13"/>
        <v>10488000</v>
      </c>
    </row>
    <row r="126" spans="1:6" x14ac:dyDescent="0.2">
      <c r="A126" s="2">
        <f t="shared" si="12"/>
        <v>7.2299999999999951</v>
      </c>
      <c r="B126" s="2" t="s">
        <v>178</v>
      </c>
      <c r="C126" s="2" t="s">
        <v>2</v>
      </c>
      <c r="D126" s="2">
        <f>D125</f>
        <v>480</v>
      </c>
      <c r="E126" s="2">
        <f>VLOOKUP(B126,'Listado de precios'!$A$5:$C$184,3,0)</f>
        <v>6000</v>
      </c>
      <c r="F126" s="2">
        <f t="shared" si="13"/>
        <v>2880000</v>
      </c>
    </row>
    <row r="127" spans="1:6" x14ac:dyDescent="0.2">
      <c r="A127" s="2">
        <f t="shared" si="12"/>
        <v>7.2399999999999949</v>
      </c>
      <c r="B127" s="2" t="s">
        <v>153</v>
      </c>
      <c r="C127" s="2" t="s">
        <v>2</v>
      </c>
      <c r="D127" s="2">
        <v>1</v>
      </c>
      <c r="E127" s="2">
        <f>VLOOKUP(B127,'Listado de precios'!$A$5:$C$184,3,0)</f>
        <v>54900</v>
      </c>
      <c r="F127" s="2">
        <f t="shared" si="13"/>
        <v>54900</v>
      </c>
    </row>
    <row r="128" spans="1:6" x14ac:dyDescent="0.2">
      <c r="A128" s="2">
        <f t="shared" si="12"/>
        <v>7.2499999999999947</v>
      </c>
      <c r="B128" s="2" t="s">
        <v>163</v>
      </c>
      <c r="C128" s="2" t="s">
        <v>2</v>
      </c>
      <c r="D128" s="2">
        <v>1</v>
      </c>
      <c r="E128" s="2">
        <f>VLOOKUP(B128,'Listado de precios'!$A$5:$C$184,3,0)</f>
        <v>250500</v>
      </c>
      <c r="F128" s="2">
        <f t="shared" si="13"/>
        <v>250500</v>
      </c>
    </row>
    <row r="129" spans="1:6" x14ac:dyDescent="0.2">
      <c r="A129" s="2">
        <f t="shared" si="12"/>
        <v>7.2599999999999945</v>
      </c>
      <c r="B129" s="2" t="s">
        <v>164</v>
      </c>
      <c r="C129" s="2" t="s">
        <v>2</v>
      </c>
      <c r="D129" s="2">
        <v>1</v>
      </c>
      <c r="E129" s="2">
        <f>VLOOKUP(B129,'Listado de precios'!$A$5:$C$184,3,0)</f>
        <v>30657</v>
      </c>
      <c r="F129" s="2">
        <f t="shared" si="13"/>
        <v>30657</v>
      </c>
    </row>
    <row r="130" spans="1:6" x14ac:dyDescent="0.2">
      <c r="E130" s="2" t="s">
        <v>87</v>
      </c>
      <c r="F130" s="2">
        <f>SUM(F104:F129)</f>
        <v>25206686.910700001</v>
      </c>
    </row>
    <row r="132" spans="1:6" x14ac:dyDescent="0.2">
      <c r="A132" s="2" t="s">
        <v>10</v>
      </c>
      <c r="B132" s="2" t="s">
        <v>98</v>
      </c>
    </row>
    <row r="133" spans="1:6" x14ac:dyDescent="0.2">
      <c r="A133" s="2">
        <v>8</v>
      </c>
      <c r="B133" s="2" t="s">
        <v>15</v>
      </c>
    </row>
    <row r="134" spans="1:6" x14ac:dyDescent="0.2">
      <c r="A134" s="2">
        <f t="shared" ref="A134:A143" si="14">A133+0.01</f>
        <v>8.01</v>
      </c>
      <c r="B134" s="2" t="s">
        <v>84</v>
      </c>
      <c r="C134" s="2" t="s">
        <v>1</v>
      </c>
      <c r="D134" s="2">
        <v>1065</v>
      </c>
      <c r="E134" s="2">
        <f>VLOOKUP(B134,'Listado de precios'!$A$5:$C$184,3,0)</f>
        <v>16830</v>
      </c>
      <c r="F134" s="2">
        <f t="shared" ref="F134:F143" si="15">D134*E134</f>
        <v>17923950</v>
      </c>
    </row>
    <row r="135" spans="1:6" x14ac:dyDescent="0.2">
      <c r="A135" s="2">
        <f t="shared" si="14"/>
        <v>8.02</v>
      </c>
      <c r="B135" s="2" t="s">
        <v>133</v>
      </c>
      <c r="C135" s="2" t="s">
        <v>1</v>
      </c>
      <c r="D135" s="2">
        <f>D134</f>
        <v>1065</v>
      </c>
      <c r="E135" s="2">
        <f>VLOOKUP(B135,'Listado de precios'!$A$5:$C$184,3,0)</f>
        <v>6500</v>
      </c>
      <c r="F135" s="2">
        <f t="shared" si="15"/>
        <v>6922500</v>
      </c>
    </row>
    <row r="136" spans="1:6" x14ac:dyDescent="0.2">
      <c r="A136" s="2">
        <f t="shared" si="14"/>
        <v>8.0299999999999994</v>
      </c>
      <c r="B136" s="2" t="s">
        <v>152</v>
      </c>
      <c r="C136" s="2" t="s">
        <v>1</v>
      </c>
      <c r="D136" s="2">
        <v>8</v>
      </c>
      <c r="E136" s="2">
        <f>VLOOKUP(B136,'Listado de precios'!$A$5:$C$184,3,0)</f>
        <v>3153.3</v>
      </c>
      <c r="F136" s="2">
        <f t="shared" si="15"/>
        <v>25226.400000000001</v>
      </c>
    </row>
    <row r="137" spans="1:6" x14ac:dyDescent="0.2">
      <c r="A137" s="2">
        <f t="shared" si="14"/>
        <v>8.0399999999999991</v>
      </c>
      <c r="B137" s="2" t="s">
        <v>132</v>
      </c>
      <c r="C137" s="2" t="s">
        <v>1</v>
      </c>
      <c r="D137" s="2">
        <f>D136</f>
        <v>8</v>
      </c>
      <c r="E137" s="2">
        <f>VLOOKUP(B137,'Listado de precios'!$A$5:$C$184,3,0)</f>
        <v>2889</v>
      </c>
      <c r="F137" s="2">
        <f t="shared" si="15"/>
        <v>23112</v>
      </c>
    </row>
    <row r="138" spans="1:6" x14ac:dyDescent="0.2">
      <c r="A138" s="2">
        <f t="shared" si="14"/>
        <v>8.0499999999999989</v>
      </c>
      <c r="B138" s="2" t="s">
        <v>184</v>
      </c>
      <c r="C138" s="2" t="s">
        <v>2</v>
      </c>
      <c r="D138" s="2">
        <v>7</v>
      </c>
      <c r="E138" s="2">
        <f>VLOOKUP(B138,'Listado de precios'!$A$5:$C$184,3,0)</f>
        <v>378210</v>
      </c>
      <c r="F138" s="2">
        <f t="shared" si="15"/>
        <v>2647470</v>
      </c>
    </row>
    <row r="139" spans="1:6" x14ac:dyDescent="0.2">
      <c r="A139" s="2">
        <f t="shared" si="14"/>
        <v>8.0599999999999987</v>
      </c>
      <c r="B139" s="2" t="s">
        <v>183</v>
      </c>
      <c r="C139" s="2" t="s">
        <v>2</v>
      </c>
      <c r="D139" s="2">
        <f>D138</f>
        <v>7</v>
      </c>
      <c r="E139" s="2">
        <f>VLOOKUP(B139,'Listado de precios'!$A$5:$C$184,3,0)</f>
        <v>32000</v>
      </c>
      <c r="F139" s="2">
        <f t="shared" si="15"/>
        <v>224000</v>
      </c>
    </row>
    <row r="140" spans="1:6" x14ac:dyDescent="0.2">
      <c r="A140" s="2">
        <f t="shared" si="14"/>
        <v>8.0699999999999985</v>
      </c>
      <c r="B140" s="2" t="s">
        <v>35</v>
      </c>
      <c r="C140" s="2" t="s">
        <v>2</v>
      </c>
      <c r="D140" s="2">
        <v>1</v>
      </c>
      <c r="E140" s="2">
        <f>VLOOKUP(B140,'Listado de precios'!$A$5:$C$184,3,0)</f>
        <v>378210</v>
      </c>
      <c r="F140" s="2">
        <f t="shared" si="15"/>
        <v>378210</v>
      </c>
    </row>
    <row r="141" spans="1:6" x14ac:dyDescent="0.2">
      <c r="A141" s="2">
        <f t="shared" si="14"/>
        <v>8.0799999999999983</v>
      </c>
      <c r="B141" s="2" t="s">
        <v>58</v>
      </c>
      <c r="C141" s="2" t="s">
        <v>2</v>
      </c>
      <c r="D141" s="2">
        <f>D140</f>
        <v>1</v>
      </c>
      <c r="E141" s="2">
        <f>VLOOKUP(B141,'Listado de precios'!$A$5:$C$184,3,0)</f>
        <v>40881</v>
      </c>
      <c r="F141" s="2">
        <f t="shared" si="15"/>
        <v>40881</v>
      </c>
    </row>
    <row r="142" spans="1:6" x14ac:dyDescent="0.2">
      <c r="A142" s="2">
        <f t="shared" si="14"/>
        <v>8.0899999999999981</v>
      </c>
      <c r="B142" s="2" t="s">
        <v>37</v>
      </c>
      <c r="C142" s="2" t="s">
        <v>38</v>
      </c>
      <c r="D142" s="2">
        <f>0.00339*100</f>
        <v>0.33899999999999997</v>
      </c>
      <c r="E142" s="2">
        <f>VLOOKUP(B142,'Listado de precios'!$A$5:$C$184,3,0)</f>
        <v>56900</v>
      </c>
      <c r="F142" s="2">
        <f t="shared" si="15"/>
        <v>19289.099999999999</v>
      </c>
    </row>
    <row r="143" spans="1:6" x14ac:dyDescent="0.2">
      <c r="A143" s="2">
        <f t="shared" si="14"/>
        <v>8.0999999999999979</v>
      </c>
      <c r="B143" s="2" t="s">
        <v>53</v>
      </c>
      <c r="C143" s="2" t="s">
        <v>2</v>
      </c>
      <c r="D143" s="2">
        <f>0.01*100</f>
        <v>1</v>
      </c>
      <c r="E143" s="2">
        <f>VLOOKUP(B143,'Listado de precios'!$A$5:$C$184,3,0)</f>
        <v>27900</v>
      </c>
      <c r="F143" s="2">
        <f t="shared" si="15"/>
        <v>27900</v>
      </c>
    </row>
    <row r="144" spans="1:6" x14ac:dyDescent="0.2">
      <c r="E144" s="2" t="s">
        <v>87</v>
      </c>
      <c r="F144" s="2">
        <f>SUM(F134:F143)</f>
        <v>28232538.5</v>
      </c>
    </row>
    <row r="146" spans="1:6" x14ac:dyDescent="0.2">
      <c r="A146" s="2" t="s">
        <v>10</v>
      </c>
      <c r="B146" s="2" t="s">
        <v>103</v>
      </c>
    </row>
    <row r="147" spans="1:6" x14ac:dyDescent="0.2">
      <c r="A147" s="2">
        <v>9</v>
      </c>
      <c r="B147" s="2" t="s">
        <v>15</v>
      </c>
    </row>
    <row r="148" spans="1:6" x14ac:dyDescent="0.2">
      <c r="A148" s="2">
        <f t="shared" ref="A148:A172" si="16">A147+0.01</f>
        <v>9.01</v>
      </c>
      <c r="B148" s="2" t="s">
        <v>150</v>
      </c>
      <c r="C148" s="2" t="s">
        <v>1</v>
      </c>
      <c r="D148" s="2">
        <v>6</v>
      </c>
      <c r="E148" s="2">
        <f>VLOOKUP(B148,'Listado de precios'!$A$5:$C$184,3,0)</f>
        <v>880</v>
      </c>
      <c r="F148" s="2">
        <f t="shared" ref="F148:F172" si="17">D148*E148</f>
        <v>5280</v>
      </c>
    </row>
    <row r="149" spans="1:6" x14ac:dyDescent="0.2">
      <c r="A149" s="2">
        <f t="shared" si="16"/>
        <v>9.02</v>
      </c>
      <c r="B149" s="2" t="s">
        <v>131</v>
      </c>
      <c r="C149" s="2" t="s">
        <v>1</v>
      </c>
      <c r="D149" s="2">
        <f>D148</f>
        <v>6</v>
      </c>
      <c r="E149" s="2">
        <f>VLOOKUP(B149,'Listado de precios'!$A$5:$C$184,3,0)</f>
        <v>2167</v>
      </c>
      <c r="F149" s="2">
        <f t="shared" si="17"/>
        <v>13002</v>
      </c>
    </row>
    <row r="150" spans="1:6" x14ac:dyDescent="0.2">
      <c r="A150" s="2">
        <f t="shared" si="16"/>
        <v>9.0299999999999994</v>
      </c>
      <c r="B150" s="2" t="s">
        <v>32</v>
      </c>
      <c r="C150" s="2" t="s">
        <v>2</v>
      </c>
      <c r="D150" s="2">
        <v>1</v>
      </c>
      <c r="E150" s="2">
        <f>VLOOKUP(B150,'Listado de precios'!$A$5:$C$184,3,0)</f>
        <v>31887.542999999998</v>
      </c>
      <c r="F150" s="2">
        <f t="shared" si="17"/>
        <v>31887.542999999998</v>
      </c>
    </row>
    <row r="151" spans="1:6" x14ac:dyDescent="0.2">
      <c r="A151" s="2">
        <f t="shared" si="16"/>
        <v>9.0399999999999991</v>
      </c>
      <c r="B151" s="2" t="s">
        <v>61</v>
      </c>
      <c r="C151" s="2" t="s">
        <v>2</v>
      </c>
      <c r="D151" s="2">
        <v>1</v>
      </c>
      <c r="E151" s="2">
        <f>VLOOKUP(B151,'Listado de precios'!$A$5:$C$184,3,0)</f>
        <v>19260</v>
      </c>
      <c r="F151" s="2">
        <f t="shared" si="17"/>
        <v>19260</v>
      </c>
    </row>
    <row r="152" spans="1:6" x14ac:dyDescent="0.2">
      <c r="A152" s="2">
        <f t="shared" si="16"/>
        <v>9.0499999999999989</v>
      </c>
      <c r="B152" s="2" t="s">
        <v>182</v>
      </c>
      <c r="C152" s="2" t="s">
        <v>1</v>
      </c>
      <c r="D152" s="2">
        <v>43</v>
      </c>
      <c r="E152" s="2">
        <f>VLOOKUP(B152,'Listado de precios'!$A$5:$C$184,3,0)</f>
        <v>1900</v>
      </c>
      <c r="F152" s="2">
        <f t="shared" si="17"/>
        <v>81700</v>
      </c>
    </row>
    <row r="153" spans="1:6" x14ac:dyDescent="0.2">
      <c r="A153" s="2">
        <f t="shared" si="16"/>
        <v>9.0599999999999987</v>
      </c>
      <c r="B153" s="2" t="s">
        <v>181</v>
      </c>
      <c r="C153" s="2" t="s">
        <v>2</v>
      </c>
      <c r="D153" s="2">
        <f>D152</f>
        <v>43</v>
      </c>
      <c r="E153" s="2">
        <f>VLOOKUP(B153,'Listado de precios'!$A$5:$C$184,3,0)</f>
        <v>400</v>
      </c>
      <c r="F153" s="2">
        <f t="shared" si="17"/>
        <v>17200</v>
      </c>
    </row>
    <row r="154" spans="1:6" x14ac:dyDescent="0.2">
      <c r="A154" s="2">
        <f t="shared" si="16"/>
        <v>9.0699999999999985</v>
      </c>
      <c r="B154" s="2" t="s">
        <v>180</v>
      </c>
      <c r="C154" s="2" t="s">
        <v>2</v>
      </c>
      <c r="D154" s="2">
        <v>1</v>
      </c>
      <c r="E154" s="2">
        <f>VLOOKUP(B154,'Listado de precios'!$A$5:$C$184,3,0)</f>
        <v>28000</v>
      </c>
      <c r="F154" s="2">
        <f t="shared" si="17"/>
        <v>28000</v>
      </c>
    </row>
    <row r="155" spans="1:6" x14ac:dyDescent="0.2">
      <c r="A155" s="2">
        <f t="shared" si="16"/>
        <v>9.0799999999999983</v>
      </c>
      <c r="B155" s="2" t="s">
        <v>179</v>
      </c>
      <c r="C155" s="2" t="s">
        <v>2</v>
      </c>
      <c r="D155" s="2">
        <v>2</v>
      </c>
      <c r="E155" s="2">
        <f>VLOOKUP(B155,'Listado de precios'!$A$5:$C$184,3,0)</f>
        <v>21850</v>
      </c>
      <c r="F155" s="2">
        <f t="shared" si="17"/>
        <v>43700</v>
      </c>
    </row>
    <row r="156" spans="1:6" x14ac:dyDescent="0.2">
      <c r="A156" s="2">
        <f t="shared" si="16"/>
        <v>9.0899999999999981</v>
      </c>
      <c r="B156" s="2" t="s">
        <v>178</v>
      </c>
      <c r="C156" s="2" t="s">
        <v>2</v>
      </c>
      <c r="D156" s="2">
        <f>D155</f>
        <v>2</v>
      </c>
      <c r="E156" s="2">
        <f>VLOOKUP(B156,'Listado de precios'!$A$5:$C$184,3,0)</f>
        <v>6000</v>
      </c>
      <c r="F156" s="2">
        <f t="shared" si="17"/>
        <v>12000</v>
      </c>
    </row>
    <row r="157" spans="1:6" x14ac:dyDescent="0.2">
      <c r="A157" s="2">
        <f t="shared" si="16"/>
        <v>9.0999999999999979</v>
      </c>
      <c r="B157" s="2" t="s">
        <v>156</v>
      </c>
      <c r="C157" s="2" t="s">
        <v>2</v>
      </c>
      <c r="D157" s="2">
        <v>1</v>
      </c>
      <c r="E157" s="2">
        <f>VLOOKUP(B157,'Listado de precios'!$A$5:$C$184,3,0)</f>
        <v>40165.08</v>
      </c>
      <c r="F157" s="2">
        <f t="shared" si="17"/>
        <v>40165.08</v>
      </c>
    </row>
    <row r="158" spans="1:6" x14ac:dyDescent="0.2">
      <c r="A158" s="2">
        <f t="shared" si="16"/>
        <v>9.1099999999999977</v>
      </c>
      <c r="B158" s="2" t="s">
        <v>86</v>
      </c>
      <c r="C158" s="2" t="s">
        <v>1</v>
      </c>
      <c r="D158" s="2">
        <v>34</v>
      </c>
      <c r="E158" s="2">
        <f>VLOOKUP(B158,'Listado de precios'!$A$5:$C$184,3,0)</f>
        <v>1076.0159999999998</v>
      </c>
      <c r="F158" s="2">
        <f t="shared" si="17"/>
        <v>36584.543999999994</v>
      </c>
    </row>
    <row r="159" spans="1:6" x14ac:dyDescent="0.2">
      <c r="A159" s="2">
        <f t="shared" si="16"/>
        <v>9.1199999999999974</v>
      </c>
      <c r="B159" s="2" t="s">
        <v>85</v>
      </c>
      <c r="C159" s="2" t="s">
        <v>2</v>
      </c>
      <c r="D159" s="2">
        <v>1</v>
      </c>
      <c r="E159" s="2">
        <f>VLOOKUP(B159,'Listado de precios'!$A$5:$C$184,3,0)</f>
        <v>2316.6666666666665</v>
      </c>
      <c r="F159" s="2">
        <f t="shared" si="17"/>
        <v>2316.6666666666665</v>
      </c>
    </row>
    <row r="160" spans="1:6" x14ac:dyDescent="0.2">
      <c r="A160" s="2">
        <f t="shared" si="16"/>
        <v>9.1299999999999972</v>
      </c>
      <c r="B160" s="2" t="s">
        <v>41</v>
      </c>
      <c r="C160" s="2" t="s">
        <v>2</v>
      </c>
      <c r="D160" s="2">
        <v>2</v>
      </c>
      <c r="E160" s="2">
        <f>VLOOKUP(B160,'Listado de precios'!$A$5:$C$184,3,0)</f>
        <v>1100</v>
      </c>
      <c r="F160" s="2">
        <f t="shared" si="17"/>
        <v>2200</v>
      </c>
    </row>
    <row r="161" spans="1:6" x14ac:dyDescent="0.2">
      <c r="A161" s="2">
        <f t="shared" si="16"/>
        <v>9.139999999999997</v>
      </c>
      <c r="B161" s="2" t="s">
        <v>69</v>
      </c>
      <c r="C161" s="2" t="s">
        <v>2</v>
      </c>
      <c r="D161" s="2">
        <v>2</v>
      </c>
      <c r="E161" s="2">
        <f>VLOOKUP(B161,'Listado de precios'!$A$5:$C$184,3,0)</f>
        <v>4400</v>
      </c>
      <c r="F161" s="2">
        <f t="shared" si="17"/>
        <v>8800</v>
      </c>
    </row>
    <row r="162" spans="1:6" x14ac:dyDescent="0.2">
      <c r="A162" s="2">
        <f t="shared" si="16"/>
        <v>9.1499999999999968</v>
      </c>
      <c r="B162" s="2" t="s">
        <v>62</v>
      </c>
      <c r="C162" s="2" t="s">
        <v>2</v>
      </c>
      <c r="D162" s="2">
        <f>D161</f>
        <v>2</v>
      </c>
      <c r="E162" s="2">
        <f>VLOOKUP(B162,'Listado de precios'!$A$5:$C$184,3,0)</f>
        <v>12840</v>
      </c>
      <c r="F162" s="2">
        <f t="shared" si="17"/>
        <v>25680</v>
      </c>
    </row>
    <row r="163" spans="1:6" x14ac:dyDescent="0.2">
      <c r="A163" s="2">
        <f t="shared" si="16"/>
        <v>9.1599999999999966</v>
      </c>
      <c r="B163" s="2" t="s">
        <v>27</v>
      </c>
      <c r="C163" s="2" t="s">
        <v>1</v>
      </c>
      <c r="D163" s="2">
        <v>4</v>
      </c>
      <c r="E163" s="2">
        <f>VLOOKUP(B163,'Listado de precios'!$A$5:$C$184,3,0)</f>
        <v>1076.0159999999998</v>
      </c>
      <c r="F163" s="2">
        <f t="shared" si="17"/>
        <v>4304.0639999999994</v>
      </c>
    </row>
    <row r="164" spans="1:6" x14ac:dyDescent="0.2">
      <c r="A164" s="2">
        <f t="shared" si="16"/>
        <v>9.1699999999999964</v>
      </c>
      <c r="B164" s="2" t="s">
        <v>71</v>
      </c>
      <c r="C164" s="2" t="s">
        <v>2</v>
      </c>
      <c r="D164" s="2">
        <v>1</v>
      </c>
      <c r="E164" s="2">
        <f>VLOOKUP(B164,'Listado de precios'!$A$5:$C$184,3,0)</f>
        <v>15000</v>
      </c>
      <c r="F164" s="2">
        <f t="shared" si="17"/>
        <v>15000</v>
      </c>
    </row>
    <row r="165" spans="1:6" x14ac:dyDescent="0.2">
      <c r="A165" s="2">
        <f t="shared" si="16"/>
        <v>9.1799999999999962</v>
      </c>
      <c r="B165" s="2" t="s">
        <v>64</v>
      </c>
      <c r="C165" s="2" t="s">
        <v>2</v>
      </c>
      <c r="D165" s="2">
        <f>D164</f>
        <v>1</v>
      </c>
      <c r="E165" s="2">
        <f>VLOOKUP(B165,'Listado de precios'!$A$5:$C$184,3,0)</f>
        <v>12840</v>
      </c>
      <c r="F165" s="2">
        <f t="shared" si="17"/>
        <v>12840</v>
      </c>
    </row>
    <row r="166" spans="1:6" x14ac:dyDescent="0.2">
      <c r="A166" s="2">
        <f t="shared" si="16"/>
        <v>9.1899999999999959</v>
      </c>
      <c r="B166" s="2" t="s">
        <v>28</v>
      </c>
      <c r="C166" s="2" t="s">
        <v>1</v>
      </c>
      <c r="D166" s="2">
        <v>4</v>
      </c>
      <c r="E166" s="2">
        <f>VLOOKUP(B166,'Listado de precios'!$A$5:$C$184,3,0)</f>
        <v>938.71194000000003</v>
      </c>
      <c r="F166" s="2">
        <f t="shared" si="17"/>
        <v>3754.8477600000001</v>
      </c>
    </row>
    <row r="167" spans="1:6" x14ac:dyDescent="0.2">
      <c r="A167" s="2">
        <f t="shared" si="16"/>
        <v>9.1999999999999957</v>
      </c>
      <c r="B167" s="2" t="s">
        <v>42</v>
      </c>
      <c r="C167" s="2" t="s">
        <v>2</v>
      </c>
      <c r="D167" s="2">
        <v>2</v>
      </c>
      <c r="E167" s="2">
        <f>VLOOKUP(B167,'Listado de precios'!$A$5:$C$184,3,0)</f>
        <v>895.71749999999997</v>
      </c>
      <c r="F167" s="2">
        <f t="shared" si="17"/>
        <v>1791.4349999999999</v>
      </c>
    </row>
    <row r="168" spans="1:6" x14ac:dyDescent="0.2">
      <c r="A168" s="2">
        <f t="shared" si="16"/>
        <v>9.2099999999999955</v>
      </c>
      <c r="B168" s="2" t="s">
        <v>177</v>
      </c>
      <c r="C168" s="2" t="s">
        <v>2</v>
      </c>
      <c r="D168" s="2">
        <v>3</v>
      </c>
      <c r="E168" s="2">
        <f>VLOOKUP(B168,'Listado de precios'!$A$5:$C$184,3,0)</f>
        <v>1550</v>
      </c>
      <c r="F168" s="2">
        <f t="shared" si="17"/>
        <v>4650</v>
      </c>
    </row>
    <row r="169" spans="1:6" x14ac:dyDescent="0.2">
      <c r="A169" s="2">
        <f t="shared" si="16"/>
        <v>9.2199999999999953</v>
      </c>
      <c r="B169" s="2" t="s">
        <v>37</v>
      </c>
      <c r="C169" s="2" t="s">
        <v>38</v>
      </c>
      <c r="D169" s="2">
        <v>0.01</v>
      </c>
      <c r="E169" s="2">
        <f>VLOOKUP(B169,'Listado de precios'!$A$5:$C$184,3,0)</f>
        <v>56900</v>
      </c>
      <c r="F169" s="2">
        <f t="shared" si="17"/>
        <v>569</v>
      </c>
    </row>
    <row r="170" spans="1:6" x14ac:dyDescent="0.2">
      <c r="A170" s="2">
        <f t="shared" si="16"/>
        <v>9.2299999999999951</v>
      </c>
      <c r="B170" s="2" t="s">
        <v>53</v>
      </c>
      <c r="C170" s="2" t="s">
        <v>2</v>
      </c>
      <c r="D170" s="2">
        <v>0.01</v>
      </c>
      <c r="E170" s="2">
        <f>VLOOKUP(B170,'Listado de precios'!$A$5:$C$184,3,0)</f>
        <v>27900</v>
      </c>
      <c r="F170" s="2">
        <f t="shared" si="17"/>
        <v>279</v>
      </c>
    </row>
    <row r="171" spans="1:6" x14ac:dyDescent="0.2">
      <c r="A171" s="2">
        <f t="shared" si="16"/>
        <v>9.2399999999999949</v>
      </c>
      <c r="B171" s="2" t="s">
        <v>146</v>
      </c>
      <c r="C171" s="2" t="s">
        <v>2</v>
      </c>
      <c r="D171" s="2">
        <v>1</v>
      </c>
      <c r="E171" s="2">
        <f>VLOOKUP(B171,'Listado de precios'!$A$5:$C$184,3,0)</f>
        <v>10000</v>
      </c>
      <c r="F171" s="2">
        <f t="shared" si="17"/>
        <v>10000</v>
      </c>
    </row>
    <row r="172" spans="1:6" x14ac:dyDescent="0.2">
      <c r="A172" s="2">
        <f t="shared" si="16"/>
        <v>9.2499999999999947</v>
      </c>
      <c r="B172" s="2" t="s">
        <v>147</v>
      </c>
      <c r="C172" s="2" t="s">
        <v>2</v>
      </c>
      <c r="D172" s="2">
        <v>1</v>
      </c>
      <c r="E172" s="2">
        <f>VLOOKUP(B172,'Listado de precios'!$A$5:$C$184,3,0)</f>
        <v>6000</v>
      </c>
      <c r="F172" s="2">
        <f t="shared" si="17"/>
        <v>6000</v>
      </c>
    </row>
    <row r="173" spans="1:6" x14ac:dyDescent="0.2">
      <c r="E173" s="2" t="s">
        <v>87</v>
      </c>
      <c r="F173" s="2">
        <f>SUM(F148:F172)</f>
        <v>426964.18042666669</v>
      </c>
    </row>
  </sheetData>
  <conditionalFormatting sqref="A1:XFD1048576">
    <cfRule type="notContainsBlanks" dxfId="55" priority="1">
      <formula>LEN(TRIM(A1))&gt;0</formula>
    </cfRule>
    <cfRule type="containsBlanks" dxfId="54" priority="2">
      <formula>LEN(TRIM(A1))=0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3"/>
  <sheetViews>
    <sheetView zoomScale="60" zoomScaleNormal="60" workbookViewId="0">
      <selection sqref="A1:XFD1048576"/>
    </sheetView>
  </sheetViews>
  <sheetFormatPr baseColWidth="10" defaultColWidth="11.42578125" defaultRowHeight="12.75" x14ac:dyDescent="0.2"/>
  <cols>
    <col min="1" max="1" width="12.28515625" style="2" bestFit="1" customWidth="1"/>
    <col min="2" max="2" width="87.7109375" style="2" customWidth="1"/>
    <col min="3" max="3" width="9.140625" style="2" bestFit="1" customWidth="1"/>
    <col min="4" max="4" width="11.85546875" style="2" bestFit="1" customWidth="1"/>
    <col min="5" max="5" width="18" style="2" bestFit="1" customWidth="1"/>
    <col min="6" max="6" width="14.85546875" style="2" bestFit="1" customWidth="1"/>
    <col min="7" max="16384" width="11.42578125" style="2"/>
  </cols>
  <sheetData>
    <row r="3" spans="1:6" x14ac:dyDescent="0.2">
      <c r="A3" s="2" t="s">
        <v>3</v>
      </c>
      <c r="B3" s="2" t="s">
        <v>4</v>
      </c>
      <c r="C3" s="2" t="s">
        <v>5</v>
      </c>
      <c r="D3" s="2" t="s">
        <v>6</v>
      </c>
      <c r="E3" s="2" t="s">
        <v>8</v>
      </c>
      <c r="F3" s="2" t="s">
        <v>9</v>
      </c>
    </row>
    <row r="4" spans="1:6" x14ac:dyDescent="0.2">
      <c r="A4" s="2" t="s">
        <v>10</v>
      </c>
      <c r="B4" s="2" t="s">
        <v>198</v>
      </c>
    </row>
    <row r="5" spans="1:6" x14ac:dyDescent="0.2">
      <c r="A5" s="2">
        <v>1</v>
      </c>
      <c r="B5" s="2" t="s">
        <v>15</v>
      </c>
    </row>
    <row r="6" spans="1:6" x14ac:dyDescent="0.2">
      <c r="A6" s="2">
        <f t="shared" ref="A6:A15" si="0">A5+0.01</f>
        <v>1.01</v>
      </c>
      <c r="B6" s="2" t="s">
        <v>37</v>
      </c>
      <c r="C6" s="2" t="s">
        <v>38</v>
      </c>
      <c r="D6" s="2">
        <v>3.3900000000000002E-3</v>
      </c>
      <c r="E6" s="2">
        <f>VLOOKUP(B6,'Listado de precios'!$A$5:$C$184,3,0)</f>
        <v>56900</v>
      </c>
      <c r="F6" s="2">
        <f t="shared" ref="F6:F14" si="1">D6*E6</f>
        <v>192.89100000000002</v>
      </c>
    </row>
    <row r="7" spans="1:6" x14ac:dyDescent="0.2">
      <c r="A7" s="2">
        <f t="shared" si="0"/>
        <v>1.02</v>
      </c>
      <c r="B7" s="2" t="s">
        <v>53</v>
      </c>
      <c r="C7" s="2" t="s">
        <v>2</v>
      </c>
      <c r="D7" s="2">
        <v>0.01</v>
      </c>
      <c r="E7" s="2">
        <f>VLOOKUP(B7,'Listado de precios'!$A$5:$C$184,3,0)</f>
        <v>27900</v>
      </c>
      <c r="F7" s="2">
        <f t="shared" si="1"/>
        <v>279</v>
      </c>
    </row>
    <row r="8" spans="1:6" x14ac:dyDescent="0.2">
      <c r="A8" s="2">
        <f t="shared" si="0"/>
        <v>1.03</v>
      </c>
      <c r="B8" s="2" t="s">
        <v>150</v>
      </c>
      <c r="C8" s="2" t="s">
        <v>1</v>
      </c>
      <c r="D8" s="2">
        <v>5</v>
      </c>
      <c r="E8" s="2">
        <f>VLOOKUP(B8,'Listado de precios'!$A$5:$C$184,3,0)</f>
        <v>880</v>
      </c>
      <c r="F8" s="2">
        <f t="shared" si="1"/>
        <v>4400</v>
      </c>
    </row>
    <row r="9" spans="1:6" x14ac:dyDescent="0.2">
      <c r="A9" s="2">
        <f t="shared" si="0"/>
        <v>1.04</v>
      </c>
      <c r="B9" s="2" t="s">
        <v>131</v>
      </c>
      <c r="C9" s="2" t="s">
        <v>1</v>
      </c>
      <c r="D9" s="2">
        <f>D8</f>
        <v>5</v>
      </c>
      <c r="E9" s="2">
        <f>VLOOKUP(B9,'Listado de precios'!$A$5:$C$184,3,0)</f>
        <v>2167</v>
      </c>
      <c r="F9" s="2">
        <f t="shared" si="1"/>
        <v>10835</v>
      </c>
    </row>
    <row r="10" spans="1:6" x14ac:dyDescent="0.2">
      <c r="A10" s="2">
        <f t="shared" si="0"/>
        <v>1.05</v>
      </c>
      <c r="B10" s="2" t="s">
        <v>69</v>
      </c>
      <c r="C10" s="2" t="s">
        <v>2</v>
      </c>
      <c r="D10" s="2">
        <v>1</v>
      </c>
      <c r="E10" s="2">
        <f>VLOOKUP(B10,'Listado de precios'!$A$5:$C$184,3,0)</f>
        <v>4400</v>
      </c>
      <c r="F10" s="2">
        <f t="shared" si="1"/>
        <v>4400</v>
      </c>
    </row>
    <row r="11" spans="1:6" x14ac:dyDescent="0.2">
      <c r="A11" s="2">
        <f t="shared" si="0"/>
        <v>1.06</v>
      </c>
      <c r="B11" s="2" t="s">
        <v>177</v>
      </c>
      <c r="C11" s="2" t="s">
        <v>2</v>
      </c>
      <c r="D11" s="2">
        <v>1</v>
      </c>
      <c r="E11" s="2">
        <f>VLOOKUP(B11,'Listado de precios'!$A$5:$C$184,3,0)</f>
        <v>1550</v>
      </c>
      <c r="F11" s="2">
        <f t="shared" si="1"/>
        <v>1550</v>
      </c>
    </row>
    <row r="12" spans="1:6" x14ac:dyDescent="0.2">
      <c r="A12" s="2">
        <f t="shared" si="0"/>
        <v>1.07</v>
      </c>
      <c r="B12" s="2" t="s">
        <v>41</v>
      </c>
      <c r="C12" s="2" t="s">
        <v>2</v>
      </c>
      <c r="D12" s="2">
        <v>1</v>
      </c>
      <c r="E12" s="2">
        <f>VLOOKUP(B12,'Listado de precios'!$A$5:$C$184,3,0)</f>
        <v>1100</v>
      </c>
      <c r="F12" s="2">
        <f t="shared" si="1"/>
        <v>1100</v>
      </c>
    </row>
    <row r="13" spans="1:6" x14ac:dyDescent="0.2">
      <c r="A13" s="2">
        <f t="shared" si="0"/>
        <v>1.08</v>
      </c>
      <c r="B13" s="2" t="s">
        <v>27</v>
      </c>
      <c r="C13" s="2" t="s">
        <v>1</v>
      </c>
      <c r="D13" s="2">
        <f>D8+1</f>
        <v>6</v>
      </c>
      <c r="E13" s="2">
        <f>VLOOKUP(B13,'Listado de precios'!$A$5:$C$184,3,0)</f>
        <v>1076.0159999999998</v>
      </c>
      <c r="F13" s="2">
        <f t="shared" si="1"/>
        <v>6456.0959999999995</v>
      </c>
    </row>
    <row r="14" spans="1:6" x14ac:dyDescent="0.2">
      <c r="A14" s="2">
        <f t="shared" si="0"/>
        <v>1.0900000000000001</v>
      </c>
      <c r="B14" s="2" t="s">
        <v>62</v>
      </c>
      <c r="C14" s="2" t="s">
        <v>2</v>
      </c>
      <c r="D14" s="2">
        <v>1</v>
      </c>
      <c r="E14" s="2">
        <f>VLOOKUP(B14,'Listado de precios'!$A$5:$C$184,3,0)</f>
        <v>12840</v>
      </c>
      <c r="F14" s="2">
        <f t="shared" si="1"/>
        <v>12840</v>
      </c>
    </row>
    <row r="15" spans="1:6" x14ac:dyDescent="0.2">
      <c r="A15" s="2">
        <f t="shared" si="0"/>
        <v>1.1000000000000001</v>
      </c>
      <c r="B15" s="2" t="s">
        <v>146</v>
      </c>
      <c r="C15" s="2" t="s">
        <v>2</v>
      </c>
      <c r="D15" s="2">
        <v>1</v>
      </c>
      <c r="E15" s="2">
        <f>VLOOKUP(B15,'Listado de precios'!$A$5:$C$184,3,0)</f>
        <v>10000</v>
      </c>
      <c r="F15" s="2">
        <f>E15*D15</f>
        <v>10000</v>
      </c>
    </row>
    <row r="16" spans="1:6" x14ac:dyDescent="0.2">
      <c r="E16" s="2" t="s">
        <v>87</v>
      </c>
      <c r="F16" s="2">
        <f>SUM(F6:F15)</f>
        <v>52052.987000000001</v>
      </c>
    </row>
    <row r="18" spans="1:6" x14ac:dyDescent="0.2">
      <c r="A18" s="2" t="s">
        <v>10</v>
      </c>
      <c r="B18" s="2" t="s">
        <v>197</v>
      </c>
    </row>
    <row r="19" spans="1:6" x14ac:dyDescent="0.2">
      <c r="A19" s="2">
        <v>2</v>
      </c>
      <c r="B19" s="2" t="s">
        <v>15</v>
      </c>
    </row>
    <row r="20" spans="1:6" x14ac:dyDescent="0.2">
      <c r="A20" s="2">
        <f t="shared" ref="A20:A29" si="2">A19+0.01</f>
        <v>2.0099999999999998</v>
      </c>
      <c r="B20" s="2" t="s">
        <v>37</v>
      </c>
      <c r="C20" s="2" t="s">
        <v>38</v>
      </c>
      <c r="D20" s="2">
        <v>3.3900000000000002E-3</v>
      </c>
      <c r="E20" s="2">
        <f>VLOOKUP(B20,'Listado de precios'!$A$5:$C$184,3,0)</f>
        <v>56900</v>
      </c>
      <c r="F20" s="2">
        <f t="shared" ref="F20:F28" si="3">D20*E20</f>
        <v>192.89100000000002</v>
      </c>
    </row>
    <row r="21" spans="1:6" x14ac:dyDescent="0.2">
      <c r="A21" s="2">
        <f t="shared" si="2"/>
        <v>2.0199999999999996</v>
      </c>
      <c r="B21" s="2" t="s">
        <v>53</v>
      </c>
      <c r="C21" s="2" t="s">
        <v>2</v>
      </c>
      <c r="D21" s="2">
        <v>0.01</v>
      </c>
      <c r="E21" s="2">
        <f>VLOOKUP(B21,'Listado de precios'!$A$5:$C$184,3,0)</f>
        <v>27900</v>
      </c>
      <c r="F21" s="2">
        <f t="shared" si="3"/>
        <v>279</v>
      </c>
    </row>
    <row r="22" spans="1:6" x14ac:dyDescent="0.2">
      <c r="A22" s="2">
        <f t="shared" si="2"/>
        <v>2.0299999999999994</v>
      </c>
      <c r="B22" s="2" t="s">
        <v>150</v>
      </c>
      <c r="C22" s="2" t="s">
        <v>1</v>
      </c>
      <c r="D22" s="2">
        <v>5</v>
      </c>
      <c r="E22" s="2">
        <f>VLOOKUP(B22,'Listado de precios'!$A$5:$C$184,3,0)</f>
        <v>880</v>
      </c>
      <c r="F22" s="2">
        <f t="shared" si="3"/>
        <v>4400</v>
      </c>
    </row>
    <row r="23" spans="1:6" x14ac:dyDescent="0.2">
      <c r="A23" s="2">
        <f t="shared" si="2"/>
        <v>2.0399999999999991</v>
      </c>
      <c r="B23" s="2" t="s">
        <v>131</v>
      </c>
      <c r="C23" s="2" t="s">
        <v>1</v>
      </c>
      <c r="D23" s="2">
        <f>D22</f>
        <v>5</v>
      </c>
      <c r="E23" s="2">
        <f>VLOOKUP(B23,'Listado de precios'!$A$5:$C$184,3,0)</f>
        <v>2167</v>
      </c>
      <c r="F23" s="2">
        <f t="shared" si="3"/>
        <v>10835</v>
      </c>
    </row>
    <row r="24" spans="1:6" x14ac:dyDescent="0.2">
      <c r="A24" s="2">
        <f t="shared" si="2"/>
        <v>2.0499999999999989</v>
      </c>
      <c r="B24" s="2" t="s">
        <v>71</v>
      </c>
      <c r="C24" s="2" t="s">
        <v>2</v>
      </c>
      <c r="D24" s="2">
        <v>1</v>
      </c>
      <c r="E24" s="2">
        <f>VLOOKUP(B24,'Listado de precios'!$A$5:$C$184,3,0)</f>
        <v>15000</v>
      </c>
      <c r="F24" s="2">
        <f t="shared" si="3"/>
        <v>15000</v>
      </c>
    </row>
    <row r="25" spans="1:6" x14ac:dyDescent="0.2">
      <c r="A25" s="2">
        <f t="shared" si="2"/>
        <v>2.0599999999999987</v>
      </c>
      <c r="B25" s="2" t="s">
        <v>177</v>
      </c>
      <c r="C25" s="2" t="s">
        <v>2</v>
      </c>
      <c r="D25" s="2">
        <v>1</v>
      </c>
      <c r="E25" s="2">
        <f>VLOOKUP(B25,'Listado de precios'!$A$5:$C$184,3,0)</f>
        <v>1550</v>
      </c>
      <c r="F25" s="2">
        <f t="shared" si="3"/>
        <v>1550</v>
      </c>
    </row>
    <row r="26" spans="1:6" x14ac:dyDescent="0.2">
      <c r="A26" s="2">
        <f t="shared" si="2"/>
        <v>2.0699999999999985</v>
      </c>
      <c r="B26" s="2" t="s">
        <v>28</v>
      </c>
      <c r="C26" s="2" t="s">
        <v>1</v>
      </c>
      <c r="D26" s="2">
        <v>14</v>
      </c>
      <c r="E26" s="2">
        <f>VLOOKUP(B26,'Listado de precios'!$A$5:$C$184,3,0)</f>
        <v>938.71194000000003</v>
      </c>
      <c r="F26" s="2">
        <f t="shared" si="3"/>
        <v>13141.96716</v>
      </c>
    </row>
    <row r="27" spans="1:6" x14ac:dyDescent="0.2">
      <c r="A27" s="2">
        <f t="shared" si="2"/>
        <v>2.0799999999999983</v>
      </c>
      <c r="B27" s="2" t="s">
        <v>42</v>
      </c>
      <c r="C27" s="2" t="s">
        <v>2</v>
      </c>
      <c r="D27" s="2">
        <v>2</v>
      </c>
      <c r="E27" s="2">
        <f>VLOOKUP(B27,'Listado de precios'!$A$5:$C$184,3,0)</f>
        <v>895.71749999999997</v>
      </c>
      <c r="F27" s="2">
        <f t="shared" si="3"/>
        <v>1791.4349999999999</v>
      </c>
    </row>
    <row r="28" spans="1:6" x14ac:dyDescent="0.2">
      <c r="A28" s="2">
        <f t="shared" si="2"/>
        <v>2.0899999999999981</v>
      </c>
      <c r="B28" s="2" t="s">
        <v>64</v>
      </c>
      <c r="C28" s="2" t="s">
        <v>2</v>
      </c>
      <c r="D28" s="2">
        <v>1</v>
      </c>
      <c r="E28" s="2">
        <f>VLOOKUP(B28,'Listado de precios'!$A$5:$C$184,3,0)</f>
        <v>12840</v>
      </c>
      <c r="F28" s="2">
        <f t="shared" si="3"/>
        <v>12840</v>
      </c>
    </row>
    <row r="29" spans="1:6" x14ac:dyDescent="0.2">
      <c r="A29" s="2">
        <f t="shared" si="2"/>
        <v>2.0999999999999979</v>
      </c>
      <c r="B29" s="2" t="s">
        <v>147</v>
      </c>
      <c r="C29" s="2" t="s">
        <v>2</v>
      </c>
      <c r="D29" s="2">
        <v>1</v>
      </c>
      <c r="E29" s="2">
        <f>VLOOKUP(B29,'Listado de precios'!$A$5:$C$184,3,0)</f>
        <v>6000</v>
      </c>
      <c r="F29" s="2">
        <f>E29*D29</f>
        <v>6000</v>
      </c>
    </row>
    <row r="30" spans="1:6" x14ac:dyDescent="0.2">
      <c r="E30" s="2" t="s">
        <v>87</v>
      </c>
      <c r="F30" s="2">
        <f>SUM(F20:F29)</f>
        <v>66030.293160000001</v>
      </c>
    </row>
    <row r="32" spans="1:6" x14ac:dyDescent="0.2">
      <c r="A32" s="2" t="s">
        <v>10</v>
      </c>
      <c r="B32" s="2" t="s">
        <v>91</v>
      </c>
    </row>
    <row r="33" spans="1:6" x14ac:dyDescent="0.2">
      <c r="A33" s="2">
        <v>3</v>
      </c>
      <c r="B33" s="2" t="s">
        <v>15</v>
      </c>
    </row>
    <row r="34" spans="1:6" x14ac:dyDescent="0.2">
      <c r="A34" s="2">
        <v>3.01</v>
      </c>
      <c r="B34" s="2" t="s">
        <v>37</v>
      </c>
      <c r="C34" s="2" t="s">
        <v>38</v>
      </c>
      <c r="D34" s="2">
        <v>3.3900000000000002E-3</v>
      </c>
      <c r="E34" s="2">
        <f>VLOOKUP(B34,'Listado de precios'!$A$5:$C$184,3,0)</f>
        <v>56900</v>
      </c>
      <c r="F34" s="2">
        <f t="shared" ref="F34:F40" si="4">D34*E34</f>
        <v>192.89100000000002</v>
      </c>
    </row>
    <row r="35" spans="1:6" x14ac:dyDescent="0.2">
      <c r="A35" s="2">
        <f t="shared" ref="A35:A40" si="5">A34+0.01</f>
        <v>3.0199999999999996</v>
      </c>
      <c r="B35" s="2" t="s">
        <v>53</v>
      </c>
      <c r="C35" s="2" t="s">
        <v>2</v>
      </c>
      <c r="D35" s="2">
        <v>0.01</v>
      </c>
      <c r="E35" s="2">
        <f>VLOOKUP(B35,'Listado de precios'!$A$5:$C$184,3,0)</f>
        <v>27900</v>
      </c>
      <c r="F35" s="2">
        <f t="shared" si="4"/>
        <v>279</v>
      </c>
    </row>
    <row r="36" spans="1:6" x14ac:dyDescent="0.2">
      <c r="A36" s="2">
        <f t="shared" si="5"/>
        <v>3.0299999999999994</v>
      </c>
      <c r="B36" s="2" t="s">
        <v>150</v>
      </c>
      <c r="C36" s="2" t="s">
        <v>1</v>
      </c>
      <c r="D36" s="2">
        <v>8</v>
      </c>
      <c r="E36" s="2">
        <f>VLOOKUP(B36,'Listado de precios'!$A$5:$C$184,3,0)</f>
        <v>880</v>
      </c>
      <c r="F36" s="2">
        <f t="shared" si="4"/>
        <v>7040</v>
      </c>
    </row>
    <row r="37" spans="1:6" x14ac:dyDescent="0.2">
      <c r="A37" s="2">
        <f t="shared" si="5"/>
        <v>3.0399999999999991</v>
      </c>
      <c r="B37" s="2" t="s">
        <v>131</v>
      </c>
      <c r="C37" s="2" t="s">
        <v>1</v>
      </c>
      <c r="D37" s="2">
        <f>D36</f>
        <v>8</v>
      </c>
      <c r="E37" s="2">
        <f>VLOOKUP(B37,'Listado de precios'!$A$5:$C$184,3,0)</f>
        <v>2167</v>
      </c>
      <c r="F37" s="2">
        <f t="shared" si="4"/>
        <v>17336</v>
      </c>
    </row>
    <row r="38" spans="1:6" x14ac:dyDescent="0.2">
      <c r="A38" s="2">
        <f t="shared" si="5"/>
        <v>3.0499999999999989</v>
      </c>
      <c r="B38" s="2" t="s">
        <v>74</v>
      </c>
      <c r="C38" s="2" t="s">
        <v>75</v>
      </c>
      <c r="D38" s="2">
        <v>1</v>
      </c>
      <c r="E38" s="2">
        <f>VLOOKUP(B38,'Listado de precios'!$A$5:$C$184,3,0)</f>
        <v>4200</v>
      </c>
      <c r="F38" s="2">
        <f t="shared" si="4"/>
        <v>4200</v>
      </c>
    </row>
    <row r="39" spans="1:6" x14ac:dyDescent="0.2">
      <c r="A39" s="2">
        <f t="shared" si="5"/>
        <v>3.0599999999999987</v>
      </c>
      <c r="B39" s="2" t="s">
        <v>177</v>
      </c>
      <c r="C39" s="2" t="s">
        <v>2</v>
      </c>
      <c r="D39" s="2">
        <v>1</v>
      </c>
      <c r="E39" s="2">
        <f>VLOOKUP(B39,'Listado de precios'!$A$5:$C$184,3,0)</f>
        <v>1550</v>
      </c>
      <c r="F39" s="2">
        <f t="shared" si="4"/>
        <v>1550</v>
      </c>
    </row>
    <row r="40" spans="1:6" x14ac:dyDescent="0.2">
      <c r="A40" s="2">
        <f t="shared" si="5"/>
        <v>3.0699999999999985</v>
      </c>
      <c r="B40" s="2" t="s">
        <v>63</v>
      </c>
      <c r="C40" s="2" t="s">
        <v>2</v>
      </c>
      <c r="D40" s="2">
        <v>1</v>
      </c>
      <c r="E40" s="2">
        <f>VLOOKUP(B40,'Listado de precios'!$A$5:$C$184,3,0)</f>
        <v>9630</v>
      </c>
      <c r="F40" s="2">
        <f t="shared" si="4"/>
        <v>9630</v>
      </c>
    </row>
    <row r="41" spans="1:6" x14ac:dyDescent="0.2">
      <c r="E41" s="2" t="s">
        <v>87</v>
      </c>
      <c r="F41" s="2">
        <f>SUM(F34:F40)</f>
        <v>40227.891000000003</v>
      </c>
    </row>
    <row r="43" spans="1:6" x14ac:dyDescent="0.2">
      <c r="A43" s="2" t="s">
        <v>10</v>
      </c>
      <c r="B43" s="2" t="s">
        <v>93</v>
      </c>
    </row>
    <row r="44" spans="1:6" x14ac:dyDescent="0.2">
      <c r="A44" s="2">
        <v>4</v>
      </c>
      <c r="B44" s="2" t="s">
        <v>15</v>
      </c>
    </row>
    <row r="45" spans="1:6" x14ac:dyDescent="0.2">
      <c r="A45" s="2">
        <f t="shared" ref="A45:A57" si="6">A44+0.01</f>
        <v>4.01</v>
      </c>
      <c r="B45" s="2" t="s">
        <v>32</v>
      </c>
      <c r="C45" s="2" t="s">
        <v>2</v>
      </c>
      <c r="D45" s="2">
        <v>1</v>
      </c>
      <c r="E45" s="2">
        <f>VLOOKUP(B45,'Listado de precios'!$A$5:$C$184,3,0)</f>
        <v>31887.542999999998</v>
      </c>
      <c r="F45" s="2">
        <f t="shared" ref="F45:F57" si="7">D45*E45</f>
        <v>31887.542999999998</v>
      </c>
    </row>
    <row r="46" spans="1:6" x14ac:dyDescent="0.2">
      <c r="A46" s="2">
        <f t="shared" si="6"/>
        <v>4.0199999999999996</v>
      </c>
      <c r="B46" s="2" t="s">
        <v>79</v>
      </c>
      <c r="C46" s="2" t="s">
        <v>1</v>
      </c>
      <c r="D46" s="2">
        <v>8.1</v>
      </c>
      <c r="E46" s="2">
        <f>VLOOKUP(B46,'Listado de precios'!$A$5:$C$184,3,0)</f>
        <v>4659</v>
      </c>
      <c r="F46" s="2">
        <f t="shared" si="7"/>
        <v>37737.9</v>
      </c>
    </row>
    <row r="47" spans="1:6" x14ac:dyDescent="0.2">
      <c r="A47" s="2">
        <f t="shared" si="6"/>
        <v>4.0299999999999994</v>
      </c>
      <c r="B47" s="2" t="s">
        <v>129</v>
      </c>
      <c r="C47" s="2" t="s">
        <v>1</v>
      </c>
      <c r="D47" s="2">
        <f>D46</f>
        <v>8.1</v>
      </c>
      <c r="E47" s="2">
        <f>VLOOKUP(B47,'Listado de precios'!$A$5:$C$184,3,0)</f>
        <v>2167</v>
      </c>
      <c r="F47" s="2">
        <f t="shared" si="7"/>
        <v>17552.7</v>
      </c>
    </row>
    <row r="48" spans="1:6" x14ac:dyDescent="0.2">
      <c r="A48" s="2">
        <f t="shared" si="6"/>
        <v>4.0399999999999991</v>
      </c>
      <c r="B48" s="2" t="s">
        <v>52</v>
      </c>
      <c r="C48" s="2" t="s">
        <v>2</v>
      </c>
      <c r="D48" s="2">
        <v>9</v>
      </c>
      <c r="E48" s="2">
        <f>VLOOKUP(B48,'Listado de precios'!$A$5:$C$184,3,0)</f>
        <v>165</v>
      </c>
      <c r="F48" s="2">
        <f t="shared" si="7"/>
        <v>1485</v>
      </c>
    </row>
    <row r="49" spans="1:6" x14ac:dyDescent="0.2">
      <c r="A49" s="2">
        <f t="shared" si="6"/>
        <v>4.0499999999999989</v>
      </c>
      <c r="B49" s="2" t="s">
        <v>0</v>
      </c>
      <c r="C49" s="2" t="s">
        <v>1</v>
      </c>
      <c r="D49" s="2">
        <v>2.9</v>
      </c>
      <c r="E49" s="2">
        <f>VLOOKUP(B49,'Listado de precios'!$A$5:$C$184,3,0)</f>
        <v>600</v>
      </c>
      <c r="F49" s="2">
        <f t="shared" si="7"/>
        <v>1740</v>
      </c>
    </row>
    <row r="50" spans="1:6" x14ac:dyDescent="0.2">
      <c r="A50" s="2">
        <f t="shared" si="6"/>
        <v>4.0599999999999987</v>
      </c>
      <c r="B50" s="2" t="s">
        <v>43</v>
      </c>
      <c r="C50" s="2" t="s">
        <v>2</v>
      </c>
      <c r="D50" s="2">
        <v>1</v>
      </c>
      <c r="E50" s="2">
        <f>VLOOKUP(B50,'Listado de precios'!$A$5:$C$184,3,0)</f>
        <v>7201.5686999999989</v>
      </c>
      <c r="F50" s="2">
        <f t="shared" si="7"/>
        <v>7201.5686999999989</v>
      </c>
    </row>
    <row r="51" spans="1:6" x14ac:dyDescent="0.2">
      <c r="A51" s="2">
        <f t="shared" si="6"/>
        <v>4.0699999999999985</v>
      </c>
      <c r="B51" s="2" t="s">
        <v>41</v>
      </c>
      <c r="C51" s="2" t="s">
        <v>2</v>
      </c>
      <c r="D51" s="2">
        <v>3</v>
      </c>
      <c r="E51" s="2">
        <f>VLOOKUP(B51,'Listado de precios'!$A$5:$C$184,3,0)</f>
        <v>1100</v>
      </c>
      <c r="F51" s="2">
        <f t="shared" si="7"/>
        <v>3300</v>
      </c>
    </row>
    <row r="52" spans="1:6" x14ac:dyDescent="0.2">
      <c r="A52" s="2">
        <f t="shared" si="6"/>
        <v>4.0799999999999983</v>
      </c>
      <c r="B52" s="2" t="s">
        <v>194</v>
      </c>
      <c r="C52" s="2" t="s">
        <v>1</v>
      </c>
      <c r="D52" s="2">
        <v>16</v>
      </c>
      <c r="E52" s="2">
        <f>VLOOKUP(B52,'Listado de precios'!$A$5:$C$184,3,0)</f>
        <v>1900</v>
      </c>
      <c r="F52" s="2">
        <f t="shared" si="7"/>
        <v>30400</v>
      </c>
    </row>
    <row r="53" spans="1:6" x14ac:dyDescent="0.2">
      <c r="A53" s="2">
        <f t="shared" si="6"/>
        <v>4.0899999999999981</v>
      </c>
      <c r="B53" s="2" t="s">
        <v>181</v>
      </c>
      <c r="C53" s="2" t="s">
        <v>2</v>
      </c>
      <c r="D53" s="2">
        <f>D52</f>
        <v>16</v>
      </c>
      <c r="E53" s="2">
        <f>VLOOKUP(B53,'Listado de precios'!$A$5:$C$184,3,0)</f>
        <v>400</v>
      </c>
      <c r="F53" s="2">
        <f t="shared" si="7"/>
        <v>6400</v>
      </c>
    </row>
    <row r="54" spans="1:6" x14ac:dyDescent="0.2">
      <c r="A54" s="2">
        <f t="shared" si="6"/>
        <v>4.0999999999999979</v>
      </c>
      <c r="B54" s="2" t="s">
        <v>179</v>
      </c>
      <c r="C54" s="2" t="s">
        <v>2</v>
      </c>
      <c r="D54" s="2">
        <v>2</v>
      </c>
      <c r="E54" s="2">
        <f>VLOOKUP(B54,'Listado de precios'!$A$5:$C$184,3,0)</f>
        <v>21850</v>
      </c>
      <c r="F54" s="2">
        <f t="shared" si="7"/>
        <v>43700</v>
      </c>
    </row>
    <row r="55" spans="1:6" x14ac:dyDescent="0.2">
      <c r="A55" s="2">
        <f t="shared" si="6"/>
        <v>4.1099999999999977</v>
      </c>
      <c r="B55" s="2" t="s">
        <v>178</v>
      </c>
      <c r="C55" s="2" t="s">
        <v>2</v>
      </c>
      <c r="D55" s="2">
        <f>D54</f>
        <v>2</v>
      </c>
      <c r="E55" s="2">
        <f>VLOOKUP(B55,'Listado de precios'!$A$5:$C$184,3,0)</f>
        <v>6000</v>
      </c>
      <c r="F55" s="2">
        <f t="shared" si="7"/>
        <v>12000</v>
      </c>
    </row>
    <row r="56" spans="1:6" x14ac:dyDescent="0.2">
      <c r="A56" s="2">
        <f t="shared" si="6"/>
        <v>4.1199999999999974</v>
      </c>
      <c r="B56" s="2" t="s">
        <v>180</v>
      </c>
      <c r="C56" s="2" t="s">
        <v>2</v>
      </c>
      <c r="D56" s="2">
        <v>1</v>
      </c>
      <c r="E56" s="2">
        <f>VLOOKUP(B56,'Listado de precios'!$A$5:$C$184,3,0)</f>
        <v>28000</v>
      </c>
      <c r="F56" s="2">
        <f t="shared" si="7"/>
        <v>28000</v>
      </c>
    </row>
    <row r="57" spans="1:6" x14ac:dyDescent="0.2">
      <c r="A57" s="2">
        <f t="shared" si="6"/>
        <v>4.1299999999999972</v>
      </c>
      <c r="B57" s="2" t="s">
        <v>61</v>
      </c>
      <c r="C57" s="2" t="s">
        <v>2</v>
      </c>
      <c r="D57" s="2">
        <v>1</v>
      </c>
      <c r="E57" s="2">
        <f>VLOOKUP(B57,'Listado de precios'!$A$5:$C$184,3,0)</f>
        <v>19260</v>
      </c>
      <c r="F57" s="2">
        <f t="shared" si="7"/>
        <v>19260</v>
      </c>
    </row>
    <row r="58" spans="1:6" x14ac:dyDescent="0.2">
      <c r="E58" s="2" t="s">
        <v>87</v>
      </c>
      <c r="F58" s="2">
        <f>SUM(F45:F57)</f>
        <v>240664.71169999999</v>
      </c>
    </row>
    <row r="60" spans="1:6" x14ac:dyDescent="0.2">
      <c r="A60" s="2" t="s">
        <v>10</v>
      </c>
      <c r="B60" s="2" t="s">
        <v>94</v>
      </c>
    </row>
    <row r="61" spans="1:6" x14ac:dyDescent="0.2">
      <c r="A61" s="2">
        <v>5</v>
      </c>
      <c r="B61" s="2" t="s">
        <v>15</v>
      </c>
    </row>
    <row r="62" spans="1:6" x14ac:dyDescent="0.2">
      <c r="A62" s="2">
        <f t="shared" ref="A62:A71" si="8">A61+0.01</f>
        <v>5.01</v>
      </c>
      <c r="B62" s="2" t="s">
        <v>49</v>
      </c>
      <c r="C62" s="2" t="s">
        <v>2</v>
      </c>
      <c r="D62" s="2">
        <v>1</v>
      </c>
      <c r="E62" s="2">
        <f>VLOOKUP(B62,'Listado de precios'!$A$5:$C$184,3,0)</f>
        <v>147889</v>
      </c>
      <c r="F62" s="2">
        <f t="shared" ref="F62:F71" si="9">D62*E62</f>
        <v>147889</v>
      </c>
    </row>
    <row r="63" spans="1:6" x14ac:dyDescent="0.2">
      <c r="A63" s="2">
        <f t="shared" si="8"/>
        <v>5.0199999999999996</v>
      </c>
      <c r="B63" s="2" t="s">
        <v>149</v>
      </c>
      <c r="C63" s="2" t="s">
        <v>2</v>
      </c>
      <c r="D63" s="2">
        <v>1</v>
      </c>
      <c r="E63" s="2">
        <f>VLOOKUP(B63,'Listado de precios'!$A$5:$C$184,3,0)</f>
        <v>8560</v>
      </c>
      <c r="F63" s="2">
        <f t="shared" si="9"/>
        <v>8560</v>
      </c>
    </row>
    <row r="64" spans="1:6" x14ac:dyDescent="0.2">
      <c r="A64" s="2">
        <f t="shared" si="8"/>
        <v>5.0299999999999994</v>
      </c>
      <c r="B64" s="2" t="s">
        <v>77</v>
      </c>
      <c r="C64" s="2" t="s">
        <v>1</v>
      </c>
      <c r="D64" s="2">
        <v>20.5</v>
      </c>
      <c r="E64" s="2">
        <f>VLOOKUP(B64,'Listado de precios'!$A$5:$C$184,3,0)</f>
        <v>9946</v>
      </c>
      <c r="F64" s="2">
        <f t="shared" si="9"/>
        <v>203893</v>
      </c>
    </row>
    <row r="65" spans="1:6" x14ac:dyDescent="0.2">
      <c r="A65" s="2">
        <f t="shared" si="8"/>
        <v>5.0399999999999991</v>
      </c>
      <c r="B65" s="2" t="s">
        <v>127</v>
      </c>
      <c r="C65" s="2" t="s">
        <v>1</v>
      </c>
      <c r="D65" s="2">
        <f>D64</f>
        <v>20.5</v>
      </c>
      <c r="E65" s="2">
        <f>VLOOKUP(B65,'Listado de precios'!$A$5:$C$184,3,0)</f>
        <v>4333</v>
      </c>
      <c r="F65" s="2">
        <f t="shared" si="9"/>
        <v>88826.5</v>
      </c>
    </row>
    <row r="66" spans="1:6" x14ac:dyDescent="0.2">
      <c r="A66" s="2">
        <f t="shared" si="8"/>
        <v>5.0499999999999989</v>
      </c>
      <c r="B66" s="2" t="s">
        <v>50</v>
      </c>
      <c r="C66" s="2" t="s">
        <v>2</v>
      </c>
      <c r="D66" s="2">
        <v>21</v>
      </c>
      <c r="E66" s="2">
        <f>VLOOKUP(B66,'Listado de precios'!$A$5:$C$184,3,0)</f>
        <v>560</v>
      </c>
      <c r="F66" s="2">
        <f t="shared" si="9"/>
        <v>11760</v>
      </c>
    </row>
    <row r="67" spans="1:6" x14ac:dyDescent="0.2">
      <c r="A67" s="2">
        <f t="shared" si="8"/>
        <v>5.0599999999999987</v>
      </c>
      <c r="B67" s="2" t="s">
        <v>0</v>
      </c>
      <c r="C67" s="2" t="s">
        <v>1</v>
      </c>
      <c r="D67" s="2">
        <v>11</v>
      </c>
      <c r="E67" s="2">
        <f>VLOOKUP(B67,'Listado de precios'!$A$5:$C$184,3,0)</f>
        <v>600</v>
      </c>
      <c r="F67" s="2">
        <f t="shared" si="9"/>
        <v>6600</v>
      </c>
    </row>
    <row r="68" spans="1:6" x14ac:dyDescent="0.2">
      <c r="A68" s="2">
        <f t="shared" si="8"/>
        <v>5.0699999999999985</v>
      </c>
      <c r="B68" s="2" t="s">
        <v>30</v>
      </c>
      <c r="C68" s="2" t="s">
        <v>2</v>
      </c>
      <c r="D68" s="2">
        <v>2</v>
      </c>
      <c r="E68" s="2">
        <f>VLOOKUP(B68,'Listado de precios'!$A$5:$C$184,3,0)</f>
        <v>86580</v>
      </c>
      <c r="F68" s="2">
        <f t="shared" si="9"/>
        <v>173160</v>
      </c>
    </row>
    <row r="69" spans="1:6" x14ac:dyDescent="0.2">
      <c r="A69" s="2">
        <f t="shared" si="8"/>
        <v>5.0799999999999983</v>
      </c>
      <c r="B69" s="2" t="s">
        <v>54</v>
      </c>
      <c r="C69" s="2" t="s">
        <v>2</v>
      </c>
      <c r="D69" s="2">
        <f>D68</f>
        <v>2</v>
      </c>
      <c r="E69" s="2">
        <f>VLOOKUP(B69,'Listado de precios'!$A$5:$C$184,3,0)</f>
        <v>8560</v>
      </c>
      <c r="F69" s="2">
        <f t="shared" si="9"/>
        <v>17120</v>
      </c>
    </row>
    <row r="70" spans="1:6" x14ac:dyDescent="0.2">
      <c r="A70" s="2">
        <f t="shared" si="8"/>
        <v>5.0899999999999981</v>
      </c>
      <c r="B70" s="2" t="s">
        <v>27</v>
      </c>
      <c r="C70" s="2" t="s">
        <v>1</v>
      </c>
      <c r="D70" s="2">
        <v>32</v>
      </c>
      <c r="E70" s="2">
        <f>VLOOKUP(B70,'Listado de precios'!$A$5:$C$184,3,0)</f>
        <v>1076.0159999999998</v>
      </c>
      <c r="F70" s="2">
        <f t="shared" si="9"/>
        <v>34432.511999999995</v>
      </c>
    </row>
    <row r="71" spans="1:6" x14ac:dyDescent="0.2">
      <c r="A71" s="2">
        <f t="shared" si="8"/>
        <v>5.0999999999999979</v>
      </c>
      <c r="B71" s="2" t="s">
        <v>41</v>
      </c>
      <c r="C71" s="2" t="s">
        <v>2</v>
      </c>
      <c r="D71" s="2">
        <v>5</v>
      </c>
      <c r="E71" s="2">
        <f>VLOOKUP(B71,'Listado de precios'!$A$5:$C$184,3,0)</f>
        <v>1100</v>
      </c>
      <c r="F71" s="2">
        <f t="shared" si="9"/>
        <v>5500</v>
      </c>
    </row>
    <row r="72" spans="1:6" x14ac:dyDescent="0.2">
      <c r="E72" s="2" t="s">
        <v>87</v>
      </c>
      <c r="F72" s="2">
        <f>SUM(F62:F71)</f>
        <v>697741.01199999999</v>
      </c>
    </row>
    <row r="74" spans="1:6" x14ac:dyDescent="0.2">
      <c r="A74" s="2" t="s">
        <v>10</v>
      </c>
      <c r="B74" s="2" t="s">
        <v>96</v>
      </c>
    </row>
    <row r="75" spans="1:6" x14ac:dyDescent="0.2">
      <c r="A75" s="2">
        <v>6</v>
      </c>
      <c r="B75" s="2" t="s">
        <v>15</v>
      </c>
    </row>
    <row r="76" spans="1:6" x14ac:dyDescent="0.2">
      <c r="A76" s="2">
        <f t="shared" ref="A76:A99" si="10">A75+0.01</f>
        <v>6.01</v>
      </c>
      <c r="B76" s="2" t="s">
        <v>49</v>
      </c>
      <c r="C76" s="2" t="s">
        <v>2</v>
      </c>
      <c r="D76" s="2">
        <v>1</v>
      </c>
      <c r="E76" s="2">
        <f>VLOOKUP(B76,'Listado de precios'!$A$5:$C$184,3,0)</f>
        <v>147889</v>
      </c>
      <c r="F76" s="2">
        <f t="shared" ref="F76:F99" si="11">D76*E76</f>
        <v>147889</v>
      </c>
    </row>
    <row r="77" spans="1:6" x14ac:dyDescent="0.2">
      <c r="A77" s="2">
        <f t="shared" si="10"/>
        <v>6.02</v>
      </c>
      <c r="B77" s="2" t="s">
        <v>59</v>
      </c>
      <c r="C77" s="2" t="s">
        <v>2</v>
      </c>
      <c r="D77" s="2">
        <f>D76</f>
        <v>1</v>
      </c>
      <c r="E77" s="2">
        <f>VLOOKUP(B77,'Listado de precios'!$A$5:$C$184,3,0)</f>
        <v>8560</v>
      </c>
      <c r="F77" s="2">
        <f t="shared" si="11"/>
        <v>8560</v>
      </c>
    </row>
    <row r="78" spans="1:6" x14ac:dyDescent="0.2">
      <c r="A78" s="2">
        <f t="shared" si="10"/>
        <v>6.0299999999999994</v>
      </c>
      <c r="B78" s="2" t="s">
        <v>148</v>
      </c>
      <c r="C78" s="2" t="s">
        <v>2</v>
      </c>
      <c r="D78" s="2">
        <f>D76</f>
        <v>1</v>
      </c>
      <c r="E78" s="2">
        <f>VLOOKUP(B78,'Listado de precios'!$A$5:$C$184,3,0)</f>
        <v>510000</v>
      </c>
      <c r="F78" s="2">
        <f t="shared" si="11"/>
        <v>510000</v>
      </c>
    </row>
    <row r="79" spans="1:6" x14ac:dyDescent="0.2">
      <c r="A79" s="2">
        <f t="shared" si="10"/>
        <v>6.0399999999999991</v>
      </c>
      <c r="B79" s="2" t="s">
        <v>78</v>
      </c>
      <c r="C79" s="2" t="s">
        <v>1</v>
      </c>
      <c r="D79" s="2">
        <v>60.8</v>
      </c>
      <c r="E79" s="2">
        <f>VLOOKUP(B79,'Listado de precios'!$A$5:$C$184,3,0)</f>
        <v>14675</v>
      </c>
      <c r="F79" s="2">
        <f t="shared" si="11"/>
        <v>892240</v>
      </c>
    </row>
    <row r="80" spans="1:6" x14ac:dyDescent="0.2">
      <c r="A80" s="2">
        <f t="shared" si="10"/>
        <v>6.0499999999999989</v>
      </c>
      <c r="B80" s="2" t="s">
        <v>128</v>
      </c>
      <c r="C80" s="2" t="s">
        <v>1</v>
      </c>
      <c r="D80" s="2">
        <f>D79</f>
        <v>60.8</v>
      </c>
      <c r="E80" s="2">
        <f>VLOOKUP(B80,'Listado de precios'!$A$5:$C$184,3,0)</f>
        <v>6500</v>
      </c>
      <c r="F80" s="2">
        <f t="shared" si="11"/>
        <v>395200</v>
      </c>
    </row>
    <row r="81" spans="1:6" x14ac:dyDescent="0.2">
      <c r="A81" s="2">
        <f t="shared" si="10"/>
        <v>6.0599999999999987</v>
      </c>
      <c r="B81" s="2" t="s">
        <v>51</v>
      </c>
      <c r="C81" s="2" t="s">
        <v>2</v>
      </c>
      <c r="D81" s="2">
        <v>61</v>
      </c>
      <c r="E81" s="2">
        <f>VLOOKUP(B81,'Listado de precios'!$A$5:$C$184,3,0)</f>
        <v>910</v>
      </c>
      <c r="F81" s="2">
        <f t="shared" si="11"/>
        <v>55510</v>
      </c>
    </row>
    <row r="82" spans="1:6" x14ac:dyDescent="0.2">
      <c r="A82" s="2">
        <f t="shared" si="10"/>
        <v>6.0699999999999985</v>
      </c>
      <c r="B82" s="2" t="s">
        <v>0</v>
      </c>
      <c r="C82" s="2" t="s">
        <v>1</v>
      </c>
      <c r="D82" s="2">
        <v>19</v>
      </c>
      <c r="E82" s="2">
        <f>VLOOKUP(B82,'Listado de precios'!$A$5:$C$184,3,0)</f>
        <v>600</v>
      </c>
      <c r="F82" s="2">
        <f t="shared" si="11"/>
        <v>11400</v>
      </c>
    </row>
    <row r="83" spans="1:6" x14ac:dyDescent="0.2">
      <c r="A83" s="2">
        <f t="shared" si="10"/>
        <v>6.0799999999999983</v>
      </c>
      <c r="B83" s="2" t="s">
        <v>193</v>
      </c>
      <c r="C83" s="2" t="s">
        <v>2</v>
      </c>
      <c r="D83" s="2">
        <v>1</v>
      </c>
      <c r="E83" s="2">
        <f>VLOOKUP(B83,'Listado de precios'!$A$5:$C$184,3,0)</f>
        <v>308000</v>
      </c>
      <c r="F83" s="2">
        <f t="shared" si="11"/>
        <v>308000</v>
      </c>
    </row>
    <row r="84" spans="1:6" x14ac:dyDescent="0.2">
      <c r="A84" s="2">
        <f t="shared" si="10"/>
        <v>6.0899999999999981</v>
      </c>
      <c r="B84" s="2" t="s">
        <v>192</v>
      </c>
      <c r="C84" s="2" t="s">
        <v>2</v>
      </c>
      <c r="D84" s="2">
        <v>1</v>
      </c>
      <c r="E84" s="2">
        <f>VLOOKUP(B84,'Listado de precios'!$A$5:$C$184,3,0)</f>
        <v>12840</v>
      </c>
      <c r="F84" s="2">
        <f t="shared" si="11"/>
        <v>12840</v>
      </c>
    </row>
    <row r="85" spans="1:6" x14ac:dyDescent="0.2">
      <c r="A85" s="2">
        <f t="shared" si="10"/>
        <v>6.0999999999999979</v>
      </c>
      <c r="B85" s="2" t="s">
        <v>191</v>
      </c>
      <c r="C85" s="2" t="s">
        <v>2</v>
      </c>
      <c r="D85" s="2">
        <v>40</v>
      </c>
      <c r="E85" s="2">
        <f>VLOOKUP(B85,'Listado de precios'!$A$5:$C$184,3,0)</f>
        <v>760</v>
      </c>
      <c r="F85" s="2">
        <f t="shared" si="11"/>
        <v>30400</v>
      </c>
    </row>
    <row r="86" spans="1:6" x14ac:dyDescent="0.2">
      <c r="A86" s="2">
        <f t="shared" si="10"/>
        <v>6.1099999999999977</v>
      </c>
      <c r="B86" s="2" t="s">
        <v>190</v>
      </c>
      <c r="C86" s="2" t="s">
        <v>2</v>
      </c>
      <c r="D86" s="2">
        <v>40</v>
      </c>
      <c r="E86" s="2">
        <f>VLOOKUP(B86,'Listado de precios'!$A$5:$C$184,3,0)</f>
        <v>35000</v>
      </c>
      <c r="F86" s="2">
        <f t="shared" si="11"/>
        <v>1400000</v>
      </c>
    </row>
    <row r="87" spans="1:6" x14ac:dyDescent="0.2">
      <c r="A87" s="2">
        <f t="shared" si="10"/>
        <v>6.1199999999999974</v>
      </c>
      <c r="B87" s="2" t="s">
        <v>189</v>
      </c>
      <c r="C87" s="2" t="s">
        <v>2</v>
      </c>
      <c r="D87" s="2">
        <v>82</v>
      </c>
      <c r="E87" s="2">
        <f>VLOOKUP(B87,'Listado de precios'!$A$5:$C$184,3,0)</f>
        <v>8800</v>
      </c>
      <c r="F87" s="2">
        <f t="shared" si="11"/>
        <v>721600</v>
      </c>
    </row>
    <row r="88" spans="1:6" x14ac:dyDescent="0.2">
      <c r="A88" s="2">
        <f t="shared" si="10"/>
        <v>6.1299999999999972</v>
      </c>
      <c r="B88" s="2" t="s">
        <v>188</v>
      </c>
      <c r="C88" s="2" t="s">
        <v>2</v>
      </c>
      <c r="D88" s="2">
        <f>D87</f>
        <v>82</v>
      </c>
      <c r="E88" s="2">
        <f>VLOOKUP(B88,'Listado de precios'!$A$5:$C$184,3,0)</f>
        <v>12000</v>
      </c>
      <c r="F88" s="2">
        <f t="shared" si="11"/>
        <v>984000</v>
      </c>
    </row>
    <row r="89" spans="1:6" x14ac:dyDescent="0.2">
      <c r="A89" s="2">
        <f t="shared" si="10"/>
        <v>6.139999999999997</v>
      </c>
      <c r="B89" s="2" t="s">
        <v>21</v>
      </c>
      <c r="C89" s="2" t="s">
        <v>1</v>
      </c>
      <c r="D89" s="2">
        <v>72</v>
      </c>
      <c r="E89" s="2">
        <f>VLOOKUP(B89,'Listado de precios'!$A$5:$C$184,3,0)</f>
        <v>2736.42</v>
      </c>
      <c r="F89" s="2">
        <f t="shared" si="11"/>
        <v>197022.24</v>
      </c>
    </row>
    <row r="90" spans="1:6" x14ac:dyDescent="0.2">
      <c r="A90" s="2">
        <f t="shared" si="10"/>
        <v>6.1499999999999968</v>
      </c>
      <c r="B90" s="2" t="s">
        <v>40</v>
      </c>
      <c r="C90" s="2" t="s">
        <v>2</v>
      </c>
      <c r="D90" s="2">
        <v>1</v>
      </c>
      <c r="E90" s="2">
        <f>VLOOKUP(B90,'Listado de precios'!$A$5:$C$184,3,0)</f>
        <v>4765.2171000000008</v>
      </c>
      <c r="F90" s="2">
        <f t="shared" si="11"/>
        <v>4765.2171000000008</v>
      </c>
    </row>
    <row r="91" spans="1:6" x14ac:dyDescent="0.2">
      <c r="A91" s="2">
        <f t="shared" si="10"/>
        <v>6.1599999999999966</v>
      </c>
      <c r="B91" s="2" t="s">
        <v>22</v>
      </c>
      <c r="C91" s="2" t="s">
        <v>1</v>
      </c>
      <c r="D91" s="2">
        <v>32</v>
      </c>
      <c r="E91" s="2">
        <f>VLOOKUP(B91,'Listado de precios'!$A$5:$C$184,3,0)</f>
        <v>1076.0159999999998</v>
      </c>
      <c r="F91" s="2">
        <f t="shared" si="11"/>
        <v>34432.511999999995</v>
      </c>
    </row>
    <row r="92" spans="1:6" x14ac:dyDescent="0.2">
      <c r="A92" s="2">
        <f t="shared" si="10"/>
        <v>6.1699999999999964</v>
      </c>
      <c r="B92" s="2" t="s">
        <v>41</v>
      </c>
      <c r="C92" s="2" t="s">
        <v>2</v>
      </c>
      <c r="D92" s="2">
        <v>5</v>
      </c>
      <c r="E92" s="2">
        <f>VLOOKUP(B92,'Listado de precios'!$A$5:$C$184,3,0)</f>
        <v>1100</v>
      </c>
      <c r="F92" s="2">
        <f t="shared" si="11"/>
        <v>5500</v>
      </c>
    </row>
    <row r="93" spans="1:6" x14ac:dyDescent="0.2">
      <c r="A93" s="2">
        <f t="shared" si="10"/>
        <v>6.1799999999999962</v>
      </c>
      <c r="B93" s="2" t="s">
        <v>46</v>
      </c>
      <c r="C93" s="2" t="s">
        <v>2</v>
      </c>
      <c r="D93" s="2">
        <v>1</v>
      </c>
      <c r="E93" s="2">
        <f>VLOOKUP(B93,'Listado de precios'!$A$5:$C$184,3,0)</f>
        <v>22464.5949</v>
      </c>
      <c r="F93" s="2">
        <f t="shared" si="11"/>
        <v>22464.5949</v>
      </c>
    </row>
    <row r="94" spans="1:6" x14ac:dyDescent="0.2">
      <c r="A94" s="2">
        <f t="shared" si="10"/>
        <v>6.1899999999999959</v>
      </c>
      <c r="B94" s="2" t="s">
        <v>45</v>
      </c>
      <c r="C94" s="2" t="s">
        <v>2</v>
      </c>
      <c r="D94" s="2">
        <v>4</v>
      </c>
      <c r="E94" s="2">
        <f>VLOOKUP(B94,'Listado de precios'!$A$5:$C$184,3,0)</f>
        <v>8885.5175999999992</v>
      </c>
      <c r="F94" s="2">
        <f t="shared" si="11"/>
        <v>35542.070399999997</v>
      </c>
    </row>
    <row r="95" spans="1:6" x14ac:dyDescent="0.2">
      <c r="A95" s="2">
        <f t="shared" si="10"/>
        <v>6.1999999999999957</v>
      </c>
      <c r="B95" s="2" t="s">
        <v>43</v>
      </c>
      <c r="C95" s="2" t="s">
        <v>2</v>
      </c>
      <c r="D95" s="2">
        <v>2</v>
      </c>
      <c r="E95" s="2">
        <f>VLOOKUP(B95,'Listado de precios'!$A$5:$C$184,3,0)</f>
        <v>7201.5686999999989</v>
      </c>
      <c r="F95" s="2">
        <f t="shared" si="11"/>
        <v>14403.137399999998</v>
      </c>
    </row>
    <row r="96" spans="1:6" x14ac:dyDescent="0.2">
      <c r="A96" s="2">
        <f t="shared" si="10"/>
        <v>6.2099999999999955</v>
      </c>
      <c r="B96" s="2" t="s">
        <v>184</v>
      </c>
      <c r="C96" s="2" t="s">
        <v>2</v>
      </c>
      <c r="D96" s="2">
        <v>2</v>
      </c>
      <c r="E96" s="2">
        <f>VLOOKUP(B96,'Listado de precios'!$A$5:$C$184,3,0)</f>
        <v>378210</v>
      </c>
      <c r="F96" s="2">
        <f t="shared" si="11"/>
        <v>756420</v>
      </c>
    </row>
    <row r="97" spans="1:6" x14ac:dyDescent="0.2">
      <c r="A97" s="2">
        <f t="shared" si="10"/>
        <v>6.2199999999999953</v>
      </c>
      <c r="B97" s="2" t="s">
        <v>183</v>
      </c>
      <c r="C97" s="2" t="s">
        <v>2</v>
      </c>
      <c r="D97" s="2">
        <f>D96</f>
        <v>2</v>
      </c>
      <c r="E97" s="2">
        <f>VLOOKUP(B97,'Listado de precios'!$A$5:$C$184,3,0)</f>
        <v>32000</v>
      </c>
      <c r="F97" s="2">
        <f t="shared" si="11"/>
        <v>64000</v>
      </c>
    </row>
    <row r="98" spans="1:6" x14ac:dyDescent="0.2">
      <c r="A98" s="2">
        <f t="shared" si="10"/>
        <v>6.2299999999999951</v>
      </c>
      <c r="B98" s="2" t="s">
        <v>154</v>
      </c>
      <c r="C98" s="2" t="s">
        <v>2</v>
      </c>
      <c r="D98" s="2">
        <v>1</v>
      </c>
      <c r="E98" s="2">
        <f>VLOOKUP(B98,'Listado de precios'!$A$5:$C$184,3,0)</f>
        <v>110000</v>
      </c>
      <c r="F98" s="2">
        <f t="shared" si="11"/>
        <v>110000</v>
      </c>
    </row>
    <row r="99" spans="1:6" x14ac:dyDescent="0.2">
      <c r="A99" s="2">
        <f t="shared" si="10"/>
        <v>6.2399999999999949</v>
      </c>
      <c r="B99" s="2" t="s">
        <v>155</v>
      </c>
      <c r="C99" s="2" t="s">
        <v>60</v>
      </c>
      <c r="D99" s="2">
        <v>1</v>
      </c>
      <c r="E99" s="2">
        <f>VLOOKUP(B99,'Listado de precios'!$A$5:$C$184,3,0)</f>
        <v>320000</v>
      </c>
      <c r="F99" s="2">
        <f t="shared" si="11"/>
        <v>320000</v>
      </c>
    </row>
    <row r="100" spans="1:6" x14ac:dyDescent="0.2">
      <c r="E100" s="2" t="s">
        <v>87</v>
      </c>
      <c r="F100" s="2">
        <f>SUM(F76:F99)</f>
        <v>7042188.7718000002</v>
      </c>
    </row>
    <row r="102" spans="1:6" x14ac:dyDescent="0.2">
      <c r="A102" s="2" t="s">
        <v>10</v>
      </c>
      <c r="B102" s="2" t="s">
        <v>187</v>
      </c>
    </row>
    <row r="103" spans="1:6" x14ac:dyDescent="0.2">
      <c r="A103" s="2">
        <v>7</v>
      </c>
      <c r="B103" s="2" t="s">
        <v>15</v>
      </c>
    </row>
    <row r="104" spans="1:6" x14ac:dyDescent="0.2">
      <c r="A104" s="2">
        <f t="shared" ref="A104:A129" si="12">A103+0.01</f>
        <v>7.01</v>
      </c>
      <c r="B104" s="2" t="s">
        <v>76</v>
      </c>
      <c r="C104" s="2" t="s">
        <v>2</v>
      </c>
      <c r="D104" s="2">
        <v>1</v>
      </c>
      <c r="E104" s="2">
        <f>VLOOKUP(B104,'Listado de precios'!$A$5:$C$184,3,0)</f>
        <v>522095.81640000001</v>
      </c>
      <c r="F104" s="2">
        <f t="shared" ref="F104:F129" si="13">E104*D104</f>
        <v>522095.81640000001</v>
      </c>
    </row>
    <row r="105" spans="1:6" x14ac:dyDescent="0.2">
      <c r="A105" s="2">
        <f t="shared" si="12"/>
        <v>7.02</v>
      </c>
      <c r="B105" s="2" t="s">
        <v>17</v>
      </c>
      <c r="C105" s="2" t="s">
        <v>2</v>
      </c>
      <c r="D105" s="2">
        <v>1</v>
      </c>
      <c r="E105" s="2">
        <f>VLOOKUP(B105,'Listado de precios'!$A$5:$C$184,3,0)</f>
        <v>180000</v>
      </c>
      <c r="F105" s="2">
        <f t="shared" si="13"/>
        <v>180000</v>
      </c>
    </row>
    <row r="106" spans="1:6" x14ac:dyDescent="0.2">
      <c r="A106" s="2">
        <f t="shared" si="12"/>
        <v>7.0299999999999994</v>
      </c>
      <c r="B106" s="2" t="s">
        <v>14</v>
      </c>
      <c r="C106" s="2" t="s">
        <v>2</v>
      </c>
      <c r="D106" s="2">
        <v>1</v>
      </c>
      <c r="E106" s="2">
        <f>VLOOKUP(B106,'Listado de precios'!$A$5:$C$184,3,0)</f>
        <v>65244.062700000002</v>
      </c>
      <c r="F106" s="2">
        <f t="shared" si="13"/>
        <v>65244.062700000002</v>
      </c>
    </row>
    <row r="107" spans="1:6" x14ac:dyDescent="0.2">
      <c r="A107" s="2">
        <f t="shared" si="12"/>
        <v>7.0399999999999991</v>
      </c>
      <c r="B107" s="2" t="s">
        <v>66</v>
      </c>
      <c r="C107" s="2" t="s">
        <v>2</v>
      </c>
      <c r="D107" s="2">
        <v>2</v>
      </c>
      <c r="E107" s="2">
        <f>VLOOKUP(B107,'Listado de precios'!$A$5:$C$184,3,0)</f>
        <v>193474.98</v>
      </c>
      <c r="F107" s="2">
        <f t="shared" si="13"/>
        <v>386949.96</v>
      </c>
    </row>
    <row r="108" spans="1:6" x14ac:dyDescent="0.2">
      <c r="A108" s="2">
        <f t="shared" si="12"/>
        <v>7.0499999999999989</v>
      </c>
      <c r="B108" s="2" t="s">
        <v>23</v>
      </c>
      <c r="C108" s="2" t="s">
        <v>1</v>
      </c>
      <c r="D108" s="2">
        <v>10</v>
      </c>
      <c r="E108" s="2">
        <f>VLOOKUP(B108,'Listado de precios'!$A$5:$C$184,3,0)</f>
        <v>4126</v>
      </c>
      <c r="F108" s="2">
        <f t="shared" si="13"/>
        <v>41260</v>
      </c>
    </row>
    <row r="109" spans="1:6" x14ac:dyDescent="0.2">
      <c r="A109" s="2">
        <f t="shared" si="12"/>
        <v>7.0599999999999987</v>
      </c>
      <c r="B109" s="2" t="s">
        <v>81</v>
      </c>
      <c r="C109" s="2" t="s">
        <v>1</v>
      </c>
      <c r="D109" s="2">
        <v>2</v>
      </c>
      <c r="E109" s="2">
        <f>VLOOKUP(B109,'Listado de precios'!$A$5:$C$184,3,0)</f>
        <v>20711</v>
      </c>
      <c r="F109" s="2">
        <f t="shared" si="13"/>
        <v>41422</v>
      </c>
    </row>
    <row r="110" spans="1:6" x14ac:dyDescent="0.2">
      <c r="A110" s="2">
        <f t="shared" si="12"/>
        <v>7.0699999999999985</v>
      </c>
      <c r="B110" s="2" t="s">
        <v>65</v>
      </c>
      <c r="C110" s="2" t="s">
        <v>2</v>
      </c>
      <c r="D110" s="2">
        <v>2</v>
      </c>
      <c r="E110" s="2">
        <f>VLOOKUP(B110,'Listado de precios'!$A$5:$C$184,3,0)</f>
        <v>383500</v>
      </c>
      <c r="F110" s="2">
        <f t="shared" si="13"/>
        <v>767000</v>
      </c>
    </row>
    <row r="111" spans="1:6" x14ac:dyDescent="0.2">
      <c r="A111" s="2">
        <f t="shared" si="12"/>
        <v>7.0799999999999983</v>
      </c>
      <c r="B111" s="2" t="s">
        <v>153</v>
      </c>
      <c r="C111" s="2" t="s">
        <v>2</v>
      </c>
      <c r="D111" s="2">
        <v>1</v>
      </c>
      <c r="E111" s="2">
        <f>VLOOKUP(B111,'Listado de precios'!$A$5:$C$184,3,0)</f>
        <v>54900</v>
      </c>
      <c r="F111" s="2">
        <f t="shared" si="13"/>
        <v>54900</v>
      </c>
    </row>
    <row r="112" spans="1:6" x14ac:dyDescent="0.2">
      <c r="A112" s="2">
        <f t="shared" si="12"/>
        <v>7.0899999999999981</v>
      </c>
      <c r="B112" s="2" t="s">
        <v>72</v>
      </c>
      <c r="C112" s="2" t="s">
        <v>2</v>
      </c>
      <c r="D112" s="2">
        <v>1</v>
      </c>
      <c r="E112" s="2">
        <f>VLOOKUP(B112,'Listado de precios'!$A$5:$C$184,3,0)</f>
        <v>229984.4253</v>
      </c>
      <c r="F112" s="2">
        <f t="shared" si="13"/>
        <v>229984.4253</v>
      </c>
    </row>
    <row r="113" spans="1:6" x14ac:dyDescent="0.2">
      <c r="A113" s="2">
        <f t="shared" si="12"/>
        <v>7.0999999999999979</v>
      </c>
      <c r="B113" s="2" t="s">
        <v>67</v>
      </c>
      <c r="C113" s="2" t="s">
        <v>2</v>
      </c>
      <c r="D113" s="2">
        <v>12</v>
      </c>
      <c r="E113" s="2">
        <f>VLOOKUP(B113,'Listado de precios'!$A$5:$C$184,3,0)</f>
        <v>6055.0502999999999</v>
      </c>
      <c r="F113" s="2">
        <f t="shared" si="13"/>
        <v>72660.603600000002</v>
      </c>
    </row>
    <row r="114" spans="1:6" x14ac:dyDescent="0.2">
      <c r="A114" s="2">
        <f t="shared" si="12"/>
        <v>7.1099999999999977</v>
      </c>
      <c r="B114" s="2" t="s">
        <v>36</v>
      </c>
      <c r="C114" s="2" t="s">
        <v>2</v>
      </c>
      <c r="D114" s="2">
        <v>1</v>
      </c>
      <c r="E114" s="2">
        <f>VLOOKUP(B114,'Listado de precios'!$A$5:$C$184,3,0)</f>
        <v>2400.5229000000004</v>
      </c>
      <c r="F114" s="2">
        <f t="shared" si="13"/>
        <v>2400.5229000000004</v>
      </c>
    </row>
    <row r="115" spans="1:6" x14ac:dyDescent="0.2">
      <c r="A115" s="2">
        <f t="shared" si="12"/>
        <v>7.1199999999999974</v>
      </c>
      <c r="B115" s="2" t="s">
        <v>47</v>
      </c>
      <c r="C115" s="2" t="s">
        <v>2</v>
      </c>
      <c r="D115" s="2">
        <v>1</v>
      </c>
      <c r="E115" s="2">
        <f>VLOOKUP(B115,'Listado de precios'!$A$5:$C$184,3,0)</f>
        <v>635242.85100000002</v>
      </c>
      <c r="F115" s="2">
        <f t="shared" si="13"/>
        <v>635242.85100000002</v>
      </c>
    </row>
    <row r="116" spans="1:6" x14ac:dyDescent="0.2">
      <c r="A116" s="2">
        <f t="shared" si="12"/>
        <v>7.1299999999999972</v>
      </c>
      <c r="B116" s="2" t="s">
        <v>7</v>
      </c>
      <c r="C116" s="2" t="s">
        <v>2</v>
      </c>
      <c r="D116" s="2">
        <v>6</v>
      </c>
      <c r="E116" s="2">
        <f>VLOOKUP(B116,'Listado de precios'!$A$5:$C$184,3,0)</f>
        <v>245820.7107</v>
      </c>
      <c r="F116" s="2">
        <f t="shared" si="13"/>
        <v>1474924.2642000001</v>
      </c>
    </row>
    <row r="117" spans="1:6" x14ac:dyDescent="0.2">
      <c r="A117" s="2">
        <f t="shared" si="12"/>
        <v>7.139999999999997</v>
      </c>
      <c r="B117" s="2" t="s">
        <v>13</v>
      </c>
      <c r="C117" s="2" t="s">
        <v>2</v>
      </c>
      <c r="D117" s="2">
        <v>1</v>
      </c>
      <c r="E117" s="2">
        <f>VLOOKUP(B117,'Listado de precios'!$A$5:$C$184,3,0)</f>
        <v>198455.16930000004</v>
      </c>
      <c r="F117" s="2">
        <f t="shared" si="13"/>
        <v>198455.16930000004</v>
      </c>
    </row>
    <row r="118" spans="1:6" x14ac:dyDescent="0.2">
      <c r="A118" s="2">
        <f t="shared" si="12"/>
        <v>7.1499999999999968</v>
      </c>
      <c r="B118" s="2" t="s">
        <v>45</v>
      </c>
      <c r="C118" s="2" t="s">
        <v>2</v>
      </c>
      <c r="D118" s="2">
        <v>2</v>
      </c>
      <c r="E118" s="2">
        <f>VLOOKUP(B118,'Listado de precios'!$A$5:$C$184,3,0)</f>
        <v>8885.5175999999992</v>
      </c>
      <c r="F118" s="2">
        <f t="shared" si="13"/>
        <v>17771.035199999998</v>
      </c>
    </row>
    <row r="119" spans="1:6" x14ac:dyDescent="0.2">
      <c r="A119" s="2">
        <f t="shared" si="12"/>
        <v>7.1599999999999966</v>
      </c>
      <c r="B119" s="2" t="s">
        <v>44</v>
      </c>
      <c r="C119" s="2" t="s">
        <v>2</v>
      </c>
      <c r="D119" s="2">
        <v>1</v>
      </c>
      <c r="E119" s="2">
        <f>VLOOKUP(B119,'Listado de precios'!$A$5:$C$184,3,0)</f>
        <v>8455.5731999999989</v>
      </c>
      <c r="F119" s="2">
        <f t="shared" si="13"/>
        <v>8455.5731999999989</v>
      </c>
    </row>
    <row r="120" spans="1:6" x14ac:dyDescent="0.2">
      <c r="A120" s="2">
        <f t="shared" si="12"/>
        <v>7.1699999999999964</v>
      </c>
      <c r="B120" s="2" t="s">
        <v>40</v>
      </c>
      <c r="C120" s="2" t="s">
        <v>2</v>
      </c>
      <c r="D120" s="2">
        <v>9</v>
      </c>
      <c r="E120" s="2">
        <f>VLOOKUP(B120,'Listado de precios'!$A$5:$C$184,3,0)</f>
        <v>4765.2171000000008</v>
      </c>
      <c r="F120" s="2">
        <f t="shared" si="13"/>
        <v>42886.953900000008</v>
      </c>
    </row>
    <row r="121" spans="1:6" x14ac:dyDescent="0.2">
      <c r="A121" s="2">
        <f t="shared" si="12"/>
        <v>7.1799999999999962</v>
      </c>
      <c r="B121" s="2" t="s">
        <v>73</v>
      </c>
      <c r="C121" s="2" t="s">
        <v>2</v>
      </c>
      <c r="D121" s="2">
        <v>12</v>
      </c>
      <c r="E121" s="2">
        <f>VLOOKUP(B121,'Listado de precios'!$A$5:$C$184,3,0)</f>
        <v>11996</v>
      </c>
      <c r="F121" s="2">
        <f t="shared" si="13"/>
        <v>143952</v>
      </c>
    </row>
    <row r="122" spans="1:6" x14ac:dyDescent="0.2">
      <c r="A122" s="2">
        <f t="shared" si="12"/>
        <v>7.1899999999999959</v>
      </c>
      <c r="B122" s="2" t="s">
        <v>20</v>
      </c>
      <c r="C122" s="2" t="s">
        <v>1</v>
      </c>
      <c r="D122" s="2">
        <v>8</v>
      </c>
      <c r="E122" s="2">
        <f>VLOOKUP(B122,'Listado de precios'!$A$5:$C$184,3,0)</f>
        <v>69389</v>
      </c>
      <c r="F122" s="2">
        <f t="shared" si="13"/>
        <v>555112</v>
      </c>
    </row>
    <row r="123" spans="1:6" x14ac:dyDescent="0.2">
      <c r="A123" s="2">
        <f t="shared" si="12"/>
        <v>7.1999999999999957</v>
      </c>
      <c r="B123" s="2" t="s">
        <v>186</v>
      </c>
      <c r="C123" s="2" t="s">
        <v>2</v>
      </c>
      <c r="D123" s="2">
        <v>1</v>
      </c>
      <c r="E123" s="2">
        <f>VLOOKUP(B123,'Listado de precios'!$A$5:$C$184,3,0)</f>
        <v>393800</v>
      </c>
      <c r="F123" s="2">
        <f t="shared" si="13"/>
        <v>393800</v>
      </c>
    </row>
    <row r="124" spans="1:6" x14ac:dyDescent="0.2">
      <c r="A124" s="2">
        <f t="shared" si="12"/>
        <v>7.2099999999999955</v>
      </c>
      <c r="B124" s="2" t="s">
        <v>185</v>
      </c>
      <c r="C124" s="2" t="s">
        <v>2</v>
      </c>
      <c r="D124" s="2">
        <v>12</v>
      </c>
      <c r="E124" s="2">
        <f>VLOOKUP(B124,'Listado de precios'!$A$5:$C$184,3,0)</f>
        <v>469984</v>
      </c>
      <c r="F124" s="2">
        <f t="shared" si="13"/>
        <v>5639808</v>
      </c>
    </row>
    <row r="125" spans="1:6" x14ac:dyDescent="0.2">
      <c r="A125" s="2">
        <f t="shared" si="12"/>
        <v>7.2199999999999953</v>
      </c>
      <c r="B125" s="2" t="s">
        <v>179</v>
      </c>
      <c r="C125" s="2" t="s">
        <v>2</v>
      </c>
      <c r="D125" s="2">
        <v>480</v>
      </c>
      <c r="E125" s="2">
        <f>VLOOKUP(B125,'Listado de precios'!$A$5:$C$184,3,0)</f>
        <v>21850</v>
      </c>
      <c r="F125" s="2">
        <f t="shared" si="13"/>
        <v>10488000</v>
      </c>
    </row>
    <row r="126" spans="1:6" x14ac:dyDescent="0.2">
      <c r="A126" s="2">
        <f t="shared" si="12"/>
        <v>7.2299999999999951</v>
      </c>
      <c r="B126" s="2" t="s">
        <v>178</v>
      </c>
      <c r="C126" s="2" t="s">
        <v>2</v>
      </c>
      <c r="D126" s="2">
        <f>D125</f>
        <v>480</v>
      </c>
      <c r="E126" s="2">
        <f>VLOOKUP(B126,'Listado de precios'!$A$5:$C$184,3,0)</f>
        <v>6000</v>
      </c>
      <c r="F126" s="2">
        <f t="shared" si="13"/>
        <v>2880000</v>
      </c>
    </row>
    <row r="127" spans="1:6" x14ac:dyDescent="0.2">
      <c r="A127" s="2">
        <f t="shared" si="12"/>
        <v>7.2399999999999949</v>
      </c>
      <c r="B127" s="2" t="s">
        <v>153</v>
      </c>
      <c r="C127" s="2" t="s">
        <v>2</v>
      </c>
      <c r="D127" s="2">
        <v>1</v>
      </c>
      <c r="E127" s="2">
        <f>VLOOKUP(B127,'Listado de precios'!$A$5:$C$184,3,0)</f>
        <v>54900</v>
      </c>
      <c r="F127" s="2">
        <f t="shared" si="13"/>
        <v>54900</v>
      </c>
    </row>
    <row r="128" spans="1:6" x14ac:dyDescent="0.2">
      <c r="A128" s="2">
        <f t="shared" si="12"/>
        <v>7.2499999999999947</v>
      </c>
      <c r="B128" s="2" t="s">
        <v>163</v>
      </c>
      <c r="C128" s="2" t="s">
        <v>2</v>
      </c>
      <c r="D128" s="2">
        <v>1</v>
      </c>
      <c r="E128" s="2">
        <f>VLOOKUP(B128,'Listado de precios'!$A$5:$C$184,3,0)</f>
        <v>250500</v>
      </c>
      <c r="F128" s="2">
        <f t="shared" si="13"/>
        <v>250500</v>
      </c>
    </row>
    <row r="129" spans="1:6" x14ac:dyDescent="0.2">
      <c r="A129" s="2">
        <f t="shared" si="12"/>
        <v>7.2599999999999945</v>
      </c>
      <c r="B129" s="2" t="s">
        <v>164</v>
      </c>
      <c r="C129" s="2" t="s">
        <v>2</v>
      </c>
      <c r="D129" s="2">
        <v>1</v>
      </c>
      <c r="E129" s="2">
        <f>VLOOKUP(B129,'Listado de precios'!$A$5:$C$184,3,0)</f>
        <v>30657</v>
      </c>
      <c r="F129" s="2">
        <f t="shared" si="13"/>
        <v>30657</v>
      </c>
    </row>
    <row r="130" spans="1:6" x14ac:dyDescent="0.2">
      <c r="E130" s="2" t="s">
        <v>87</v>
      </c>
      <c r="F130" s="2">
        <f>SUM(F104:F129)</f>
        <v>25178382.2377</v>
      </c>
    </row>
    <row r="132" spans="1:6" x14ac:dyDescent="0.2">
      <c r="A132" s="2" t="s">
        <v>10</v>
      </c>
      <c r="B132" s="2" t="s">
        <v>100</v>
      </c>
    </row>
    <row r="133" spans="1:6" x14ac:dyDescent="0.2">
      <c r="A133" s="2">
        <v>8</v>
      </c>
      <c r="B133" s="2" t="s">
        <v>15</v>
      </c>
    </row>
    <row r="134" spans="1:6" x14ac:dyDescent="0.2">
      <c r="A134" s="2">
        <f t="shared" ref="A134:A143" si="14">A133+0.01</f>
        <v>8.01</v>
      </c>
      <c r="B134" s="2" t="s">
        <v>84</v>
      </c>
      <c r="C134" s="2" t="s">
        <v>1</v>
      </c>
      <c r="D134" s="2">
        <v>814</v>
      </c>
      <c r="E134" s="2">
        <f>VLOOKUP(B134,'Listado de precios'!$A$5:$C$184,3,0)</f>
        <v>16830</v>
      </c>
      <c r="F134" s="2">
        <f t="shared" ref="F134:F143" si="15">D134*E134</f>
        <v>13699620</v>
      </c>
    </row>
    <row r="135" spans="1:6" x14ac:dyDescent="0.2">
      <c r="A135" s="2">
        <f t="shared" si="14"/>
        <v>8.02</v>
      </c>
      <c r="B135" s="2" t="s">
        <v>133</v>
      </c>
      <c r="C135" s="2" t="s">
        <v>1</v>
      </c>
      <c r="D135" s="2">
        <f>D134</f>
        <v>814</v>
      </c>
      <c r="E135" s="2">
        <f>VLOOKUP(B135,'Listado de precios'!$A$5:$C$184,3,0)</f>
        <v>6500</v>
      </c>
      <c r="F135" s="2">
        <f t="shared" si="15"/>
        <v>5291000</v>
      </c>
    </row>
    <row r="136" spans="1:6" x14ac:dyDescent="0.2">
      <c r="A136" s="2">
        <f t="shared" si="14"/>
        <v>8.0299999999999994</v>
      </c>
      <c r="B136" s="2" t="s">
        <v>152</v>
      </c>
      <c r="C136" s="2" t="s">
        <v>1</v>
      </c>
      <c r="D136" s="2">
        <v>10</v>
      </c>
      <c r="E136" s="2">
        <f>VLOOKUP(B136,'Listado de precios'!$A$5:$C$184,3,0)</f>
        <v>3153.3</v>
      </c>
      <c r="F136" s="2">
        <f t="shared" si="15"/>
        <v>31533</v>
      </c>
    </row>
    <row r="137" spans="1:6" x14ac:dyDescent="0.2">
      <c r="A137" s="2">
        <f t="shared" si="14"/>
        <v>8.0399999999999991</v>
      </c>
      <c r="B137" s="2" t="s">
        <v>132</v>
      </c>
      <c r="C137" s="2" t="s">
        <v>1</v>
      </c>
      <c r="D137" s="2">
        <f>D136</f>
        <v>10</v>
      </c>
      <c r="E137" s="2">
        <f>VLOOKUP(B137,'Listado de precios'!$A$5:$C$184,3,0)</f>
        <v>2889</v>
      </c>
      <c r="F137" s="2">
        <f t="shared" si="15"/>
        <v>28890</v>
      </c>
    </row>
    <row r="138" spans="1:6" x14ac:dyDescent="0.2">
      <c r="A138" s="2">
        <f t="shared" si="14"/>
        <v>8.0499999999999989</v>
      </c>
      <c r="B138" s="2" t="s">
        <v>184</v>
      </c>
      <c r="C138" s="2" t="s">
        <v>2</v>
      </c>
      <c r="D138" s="2">
        <v>6</v>
      </c>
      <c r="E138" s="2">
        <f>VLOOKUP(B138,'Listado de precios'!$A$5:$C$184,3,0)</f>
        <v>378210</v>
      </c>
      <c r="F138" s="2">
        <f t="shared" si="15"/>
        <v>2269260</v>
      </c>
    </row>
    <row r="139" spans="1:6" x14ac:dyDescent="0.2">
      <c r="A139" s="2">
        <f t="shared" si="14"/>
        <v>8.0599999999999987</v>
      </c>
      <c r="B139" s="2" t="s">
        <v>183</v>
      </c>
      <c r="C139" s="2" t="s">
        <v>2</v>
      </c>
      <c r="D139" s="2">
        <f>D138</f>
        <v>6</v>
      </c>
      <c r="E139" s="2">
        <f>VLOOKUP(B139,'Listado de precios'!$A$5:$C$184,3,0)</f>
        <v>32000</v>
      </c>
      <c r="F139" s="2">
        <f t="shared" si="15"/>
        <v>192000</v>
      </c>
    </row>
    <row r="140" spans="1:6" x14ac:dyDescent="0.2">
      <c r="A140" s="2">
        <f t="shared" si="14"/>
        <v>8.0699999999999985</v>
      </c>
      <c r="B140" s="2" t="s">
        <v>35</v>
      </c>
      <c r="C140" s="2" t="s">
        <v>2</v>
      </c>
      <c r="D140" s="2">
        <v>1</v>
      </c>
      <c r="E140" s="2">
        <f>VLOOKUP(B140,'Listado de precios'!$A$5:$C$184,3,0)</f>
        <v>378210</v>
      </c>
      <c r="F140" s="2">
        <f t="shared" si="15"/>
        <v>378210</v>
      </c>
    </row>
    <row r="141" spans="1:6" x14ac:dyDescent="0.2">
      <c r="A141" s="2">
        <f t="shared" si="14"/>
        <v>8.0799999999999983</v>
      </c>
      <c r="B141" s="2" t="s">
        <v>58</v>
      </c>
      <c r="C141" s="2" t="s">
        <v>2</v>
      </c>
      <c r="D141" s="2">
        <f>D140</f>
        <v>1</v>
      </c>
      <c r="E141" s="2">
        <f>VLOOKUP(B141,'Listado de precios'!$A$5:$C$184,3,0)</f>
        <v>40881</v>
      </c>
      <c r="F141" s="2">
        <f t="shared" si="15"/>
        <v>40881</v>
      </c>
    </row>
    <row r="142" spans="1:6" x14ac:dyDescent="0.2">
      <c r="A142" s="2">
        <f t="shared" si="14"/>
        <v>8.0899999999999981</v>
      </c>
      <c r="B142" s="2" t="s">
        <v>37</v>
      </c>
      <c r="C142" s="2" t="s">
        <v>38</v>
      </c>
      <c r="D142" s="2">
        <f>0.00339*100</f>
        <v>0.33899999999999997</v>
      </c>
      <c r="E142" s="2">
        <f>VLOOKUP(B142,'Listado de precios'!$A$5:$C$184,3,0)</f>
        <v>56900</v>
      </c>
      <c r="F142" s="2">
        <f t="shared" si="15"/>
        <v>19289.099999999999</v>
      </c>
    </row>
    <row r="143" spans="1:6" x14ac:dyDescent="0.2">
      <c r="A143" s="2">
        <f t="shared" si="14"/>
        <v>8.0999999999999979</v>
      </c>
      <c r="B143" s="2" t="s">
        <v>53</v>
      </c>
      <c r="C143" s="2" t="s">
        <v>2</v>
      </c>
      <c r="D143" s="2">
        <f>0.01*100</f>
        <v>1</v>
      </c>
      <c r="E143" s="2">
        <f>VLOOKUP(B143,'Listado de precios'!$A$5:$C$184,3,0)</f>
        <v>27900</v>
      </c>
      <c r="F143" s="2">
        <f t="shared" si="15"/>
        <v>27900</v>
      </c>
    </row>
    <row r="144" spans="1:6" x14ac:dyDescent="0.2">
      <c r="E144" s="2" t="s">
        <v>87</v>
      </c>
      <c r="F144" s="2">
        <f>SUM(F134:F143)</f>
        <v>21978583.100000001</v>
      </c>
    </row>
    <row r="146" spans="1:6" x14ac:dyDescent="0.2">
      <c r="A146" s="2" t="s">
        <v>10</v>
      </c>
      <c r="B146" s="2" t="s">
        <v>103</v>
      </c>
    </row>
    <row r="147" spans="1:6" x14ac:dyDescent="0.2">
      <c r="A147" s="2">
        <v>9</v>
      </c>
      <c r="B147" s="2" t="s">
        <v>15</v>
      </c>
    </row>
    <row r="148" spans="1:6" x14ac:dyDescent="0.2">
      <c r="A148" s="2">
        <f t="shared" ref="A148:A172" si="16">A147+0.01</f>
        <v>9.01</v>
      </c>
      <c r="B148" s="2" t="s">
        <v>150</v>
      </c>
      <c r="C148" s="2" t="s">
        <v>1</v>
      </c>
      <c r="D148" s="2">
        <v>6</v>
      </c>
      <c r="E148" s="2">
        <f>VLOOKUP(B148,'Listado de precios'!$A$5:$C$184,3,0)</f>
        <v>880</v>
      </c>
      <c r="F148" s="2">
        <f t="shared" ref="F148:F172" si="17">D148*E148</f>
        <v>5280</v>
      </c>
    </row>
    <row r="149" spans="1:6" x14ac:dyDescent="0.2">
      <c r="A149" s="2">
        <f t="shared" si="16"/>
        <v>9.02</v>
      </c>
      <c r="B149" s="2" t="s">
        <v>131</v>
      </c>
      <c r="C149" s="2" t="s">
        <v>1</v>
      </c>
      <c r="D149" s="2">
        <f>D148</f>
        <v>6</v>
      </c>
      <c r="E149" s="2">
        <f>VLOOKUP(B149,'Listado de precios'!$A$5:$C$184,3,0)</f>
        <v>2167</v>
      </c>
      <c r="F149" s="2">
        <f t="shared" si="17"/>
        <v>13002</v>
      </c>
    </row>
    <row r="150" spans="1:6" x14ac:dyDescent="0.2">
      <c r="A150" s="2">
        <f t="shared" si="16"/>
        <v>9.0299999999999994</v>
      </c>
      <c r="B150" s="2" t="s">
        <v>32</v>
      </c>
      <c r="C150" s="2" t="s">
        <v>2</v>
      </c>
      <c r="D150" s="2">
        <v>1</v>
      </c>
      <c r="E150" s="2">
        <f>VLOOKUP(B150,'Listado de precios'!$A$5:$C$184,3,0)</f>
        <v>31887.542999999998</v>
      </c>
      <c r="F150" s="2">
        <f t="shared" si="17"/>
        <v>31887.542999999998</v>
      </c>
    </row>
    <row r="151" spans="1:6" x14ac:dyDescent="0.2">
      <c r="A151" s="2">
        <f t="shared" si="16"/>
        <v>9.0399999999999991</v>
      </c>
      <c r="B151" s="2" t="s">
        <v>61</v>
      </c>
      <c r="C151" s="2" t="s">
        <v>2</v>
      </c>
      <c r="D151" s="2">
        <v>1</v>
      </c>
      <c r="E151" s="2">
        <f>VLOOKUP(B151,'Listado de precios'!$A$5:$C$184,3,0)</f>
        <v>19260</v>
      </c>
      <c r="F151" s="2">
        <f t="shared" si="17"/>
        <v>19260</v>
      </c>
    </row>
    <row r="152" spans="1:6" x14ac:dyDescent="0.2">
      <c r="A152" s="2">
        <f t="shared" si="16"/>
        <v>9.0499999999999989</v>
      </c>
      <c r="B152" s="2" t="s">
        <v>182</v>
      </c>
      <c r="C152" s="2" t="s">
        <v>1</v>
      </c>
      <c r="D152" s="2">
        <v>43</v>
      </c>
      <c r="E152" s="2">
        <f>VLOOKUP(B152,'Listado de precios'!$A$5:$C$184,3,0)</f>
        <v>1900</v>
      </c>
      <c r="F152" s="2">
        <f t="shared" si="17"/>
        <v>81700</v>
      </c>
    </row>
    <row r="153" spans="1:6" x14ac:dyDescent="0.2">
      <c r="A153" s="2">
        <f t="shared" si="16"/>
        <v>9.0599999999999987</v>
      </c>
      <c r="B153" s="2" t="s">
        <v>181</v>
      </c>
      <c r="C153" s="2" t="s">
        <v>2</v>
      </c>
      <c r="D153" s="2">
        <f>D152</f>
        <v>43</v>
      </c>
      <c r="E153" s="2">
        <f>VLOOKUP(B153,'Listado de precios'!$A$5:$C$184,3,0)</f>
        <v>400</v>
      </c>
      <c r="F153" s="2">
        <f t="shared" si="17"/>
        <v>17200</v>
      </c>
    </row>
    <row r="154" spans="1:6" x14ac:dyDescent="0.2">
      <c r="A154" s="2">
        <f t="shared" si="16"/>
        <v>9.0699999999999985</v>
      </c>
      <c r="B154" s="2" t="s">
        <v>180</v>
      </c>
      <c r="C154" s="2" t="s">
        <v>2</v>
      </c>
      <c r="D154" s="2">
        <v>1</v>
      </c>
      <c r="E154" s="2">
        <f>VLOOKUP(B154,'Listado de precios'!$A$5:$C$184,3,0)</f>
        <v>28000</v>
      </c>
      <c r="F154" s="2">
        <f t="shared" si="17"/>
        <v>28000</v>
      </c>
    </row>
    <row r="155" spans="1:6" x14ac:dyDescent="0.2">
      <c r="A155" s="2">
        <f t="shared" si="16"/>
        <v>9.0799999999999983</v>
      </c>
      <c r="B155" s="2" t="s">
        <v>179</v>
      </c>
      <c r="C155" s="2" t="s">
        <v>2</v>
      </c>
      <c r="D155" s="2">
        <v>2</v>
      </c>
      <c r="E155" s="2">
        <f>VLOOKUP(B155,'Listado de precios'!$A$5:$C$184,3,0)</f>
        <v>21850</v>
      </c>
      <c r="F155" s="2">
        <f t="shared" si="17"/>
        <v>43700</v>
      </c>
    </row>
    <row r="156" spans="1:6" x14ac:dyDescent="0.2">
      <c r="A156" s="2">
        <f t="shared" si="16"/>
        <v>9.0899999999999981</v>
      </c>
      <c r="B156" s="2" t="s">
        <v>178</v>
      </c>
      <c r="C156" s="2" t="s">
        <v>2</v>
      </c>
      <c r="D156" s="2">
        <f>D155</f>
        <v>2</v>
      </c>
      <c r="E156" s="2">
        <f>VLOOKUP(B156,'Listado de precios'!$A$5:$C$184,3,0)</f>
        <v>6000</v>
      </c>
      <c r="F156" s="2">
        <f t="shared" si="17"/>
        <v>12000</v>
      </c>
    </row>
    <row r="157" spans="1:6" x14ac:dyDescent="0.2">
      <c r="A157" s="2">
        <f t="shared" si="16"/>
        <v>9.0999999999999979</v>
      </c>
      <c r="B157" s="2" t="s">
        <v>156</v>
      </c>
      <c r="C157" s="2" t="s">
        <v>2</v>
      </c>
      <c r="D157" s="2">
        <v>1</v>
      </c>
      <c r="E157" s="2">
        <f>VLOOKUP(B157,'Listado de precios'!$A$5:$C$184,3,0)</f>
        <v>40165.08</v>
      </c>
      <c r="F157" s="2">
        <f t="shared" si="17"/>
        <v>40165.08</v>
      </c>
    </row>
    <row r="158" spans="1:6" x14ac:dyDescent="0.2">
      <c r="A158" s="2">
        <f t="shared" si="16"/>
        <v>9.1099999999999977</v>
      </c>
      <c r="B158" s="2" t="s">
        <v>86</v>
      </c>
      <c r="C158" s="2" t="s">
        <v>1</v>
      </c>
      <c r="D158" s="2">
        <v>34</v>
      </c>
      <c r="E158" s="2">
        <f>VLOOKUP(B158,'Listado de precios'!$A$5:$C$184,3,0)</f>
        <v>1076.0159999999998</v>
      </c>
      <c r="F158" s="2">
        <f t="shared" si="17"/>
        <v>36584.543999999994</v>
      </c>
    </row>
    <row r="159" spans="1:6" x14ac:dyDescent="0.2">
      <c r="A159" s="2">
        <f t="shared" si="16"/>
        <v>9.1199999999999974</v>
      </c>
      <c r="B159" s="2" t="s">
        <v>85</v>
      </c>
      <c r="C159" s="2" t="s">
        <v>2</v>
      </c>
      <c r="D159" s="2">
        <v>1</v>
      </c>
      <c r="E159" s="2">
        <f>VLOOKUP(B159,'Listado de precios'!$A$5:$C$184,3,0)</f>
        <v>2316.6666666666665</v>
      </c>
      <c r="F159" s="2">
        <f t="shared" si="17"/>
        <v>2316.6666666666665</v>
      </c>
    </row>
    <row r="160" spans="1:6" x14ac:dyDescent="0.2">
      <c r="A160" s="2">
        <f t="shared" si="16"/>
        <v>9.1299999999999972</v>
      </c>
      <c r="B160" s="2" t="s">
        <v>41</v>
      </c>
      <c r="C160" s="2" t="s">
        <v>2</v>
      </c>
      <c r="D160" s="2">
        <v>2</v>
      </c>
      <c r="E160" s="2">
        <f>VLOOKUP(B160,'Listado de precios'!$A$5:$C$184,3,0)</f>
        <v>1100</v>
      </c>
      <c r="F160" s="2">
        <f t="shared" si="17"/>
        <v>2200</v>
      </c>
    </row>
    <row r="161" spans="1:6" x14ac:dyDescent="0.2">
      <c r="A161" s="2">
        <f t="shared" si="16"/>
        <v>9.139999999999997</v>
      </c>
      <c r="B161" s="2" t="s">
        <v>69</v>
      </c>
      <c r="C161" s="2" t="s">
        <v>2</v>
      </c>
      <c r="D161" s="2">
        <v>2</v>
      </c>
      <c r="E161" s="2">
        <f>VLOOKUP(B161,'Listado de precios'!$A$5:$C$184,3,0)</f>
        <v>4400</v>
      </c>
      <c r="F161" s="2">
        <f t="shared" si="17"/>
        <v>8800</v>
      </c>
    </row>
    <row r="162" spans="1:6" x14ac:dyDescent="0.2">
      <c r="A162" s="2">
        <f t="shared" si="16"/>
        <v>9.1499999999999968</v>
      </c>
      <c r="B162" s="2" t="s">
        <v>62</v>
      </c>
      <c r="C162" s="2" t="s">
        <v>2</v>
      </c>
      <c r="D162" s="2">
        <f>D161</f>
        <v>2</v>
      </c>
      <c r="E162" s="2">
        <f>VLOOKUP(B162,'Listado de precios'!$A$5:$C$184,3,0)</f>
        <v>12840</v>
      </c>
      <c r="F162" s="2">
        <f t="shared" si="17"/>
        <v>25680</v>
      </c>
    </row>
    <row r="163" spans="1:6" x14ac:dyDescent="0.2">
      <c r="A163" s="2">
        <f t="shared" si="16"/>
        <v>9.1599999999999966</v>
      </c>
      <c r="B163" s="2" t="s">
        <v>27</v>
      </c>
      <c r="C163" s="2" t="s">
        <v>1</v>
      </c>
      <c r="D163" s="2">
        <v>4</v>
      </c>
      <c r="E163" s="2">
        <f>VLOOKUP(B163,'Listado de precios'!$A$5:$C$184,3,0)</f>
        <v>1076.0159999999998</v>
      </c>
      <c r="F163" s="2">
        <f t="shared" si="17"/>
        <v>4304.0639999999994</v>
      </c>
    </row>
    <row r="164" spans="1:6" x14ac:dyDescent="0.2">
      <c r="A164" s="2">
        <f t="shared" si="16"/>
        <v>9.1699999999999964</v>
      </c>
      <c r="B164" s="2" t="s">
        <v>71</v>
      </c>
      <c r="C164" s="2" t="s">
        <v>2</v>
      </c>
      <c r="D164" s="2">
        <v>1</v>
      </c>
      <c r="E164" s="2">
        <f>VLOOKUP(B164,'Listado de precios'!$A$5:$C$184,3,0)</f>
        <v>15000</v>
      </c>
      <c r="F164" s="2">
        <f t="shared" si="17"/>
        <v>15000</v>
      </c>
    </row>
    <row r="165" spans="1:6" x14ac:dyDescent="0.2">
      <c r="A165" s="2">
        <f t="shared" si="16"/>
        <v>9.1799999999999962</v>
      </c>
      <c r="B165" s="2" t="s">
        <v>64</v>
      </c>
      <c r="C165" s="2" t="s">
        <v>2</v>
      </c>
      <c r="D165" s="2">
        <f>D164</f>
        <v>1</v>
      </c>
      <c r="E165" s="2">
        <f>VLOOKUP(B165,'Listado de precios'!$A$5:$C$184,3,0)</f>
        <v>12840</v>
      </c>
      <c r="F165" s="2">
        <f t="shared" si="17"/>
        <v>12840</v>
      </c>
    </row>
    <row r="166" spans="1:6" x14ac:dyDescent="0.2">
      <c r="A166" s="2">
        <f t="shared" si="16"/>
        <v>9.1899999999999959</v>
      </c>
      <c r="B166" s="2" t="s">
        <v>28</v>
      </c>
      <c r="C166" s="2" t="s">
        <v>1</v>
      </c>
      <c r="D166" s="2">
        <v>4</v>
      </c>
      <c r="E166" s="2">
        <f>VLOOKUP(B166,'Listado de precios'!$A$5:$C$184,3,0)</f>
        <v>938.71194000000003</v>
      </c>
      <c r="F166" s="2">
        <f t="shared" si="17"/>
        <v>3754.8477600000001</v>
      </c>
    </row>
    <row r="167" spans="1:6" x14ac:dyDescent="0.2">
      <c r="A167" s="2">
        <f t="shared" si="16"/>
        <v>9.1999999999999957</v>
      </c>
      <c r="B167" s="2" t="s">
        <v>42</v>
      </c>
      <c r="C167" s="2" t="s">
        <v>2</v>
      </c>
      <c r="D167" s="2">
        <v>2</v>
      </c>
      <c r="E167" s="2">
        <f>VLOOKUP(B167,'Listado de precios'!$A$5:$C$184,3,0)</f>
        <v>895.71749999999997</v>
      </c>
      <c r="F167" s="2">
        <f t="shared" si="17"/>
        <v>1791.4349999999999</v>
      </c>
    </row>
    <row r="168" spans="1:6" x14ac:dyDescent="0.2">
      <c r="A168" s="2">
        <f t="shared" si="16"/>
        <v>9.2099999999999955</v>
      </c>
      <c r="B168" s="2" t="s">
        <v>177</v>
      </c>
      <c r="C168" s="2" t="s">
        <v>2</v>
      </c>
      <c r="D168" s="2">
        <v>3</v>
      </c>
      <c r="E168" s="2">
        <f>VLOOKUP(B168,'Listado de precios'!$A$5:$C$184,3,0)</f>
        <v>1550</v>
      </c>
      <c r="F168" s="2">
        <f t="shared" si="17"/>
        <v>4650</v>
      </c>
    </row>
    <row r="169" spans="1:6" x14ac:dyDescent="0.2">
      <c r="A169" s="2">
        <f t="shared" si="16"/>
        <v>9.2199999999999953</v>
      </c>
      <c r="B169" s="2" t="s">
        <v>37</v>
      </c>
      <c r="C169" s="2" t="s">
        <v>38</v>
      </c>
      <c r="D169" s="2">
        <v>0.01</v>
      </c>
      <c r="E169" s="2">
        <f>VLOOKUP(B169,'Listado de precios'!$A$5:$C$184,3,0)</f>
        <v>56900</v>
      </c>
      <c r="F169" s="2">
        <f t="shared" si="17"/>
        <v>569</v>
      </c>
    </row>
    <row r="170" spans="1:6" x14ac:dyDescent="0.2">
      <c r="A170" s="2">
        <f t="shared" si="16"/>
        <v>9.2299999999999951</v>
      </c>
      <c r="B170" s="2" t="s">
        <v>53</v>
      </c>
      <c r="C170" s="2" t="s">
        <v>2</v>
      </c>
      <c r="D170" s="2">
        <v>0.01</v>
      </c>
      <c r="E170" s="2">
        <f>VLOOKUP(B170,'Listado de precios'!$A$5:$C$184,3,0)</f>
        <v>27900</v>
      </c>
      <c r="F170" s="2">
        <f t="shared" si="17"/>
        <v>279</v>
      </c>
    </row>
    <row r="171" spans="1:6" x14ac:dyDescent="0.2">
      <c r="A171" s="2">
        <f t="shared" si="16"/>
        <v>9.2399999999999949</v>
      </c>
      <c r="B171" s="2" t="s">
        <v>146</v>
      </c>
      <c r="C171" s="2" t="s">
        <v>2</v>
      </c>
      <c r="D171" s="2">
        <v>1</v>
      </c>
      <c r="E171" s="2">
        <f>VLOOKUP(B171,'Listado de precios'!$A$5:$C$184,3,0)</f>
        <v>10000</v>
      </c>
      <c r="F171" s="2">
        <f t="shared" si="17"/>
        <v>10000</v>
      </c>
    </row>
    <row r="172" spans="1:6" x14ac:dyDescent="0.2">
      <c r="A172" s="2">
        <f t="shared" si="16"/>
        <v>9.2499999999999947</v>
      </c>
      <c r="B172" s="2" t="s">
        <v>147</v>
      </c>
      <c r="C172" s="2" t="s">
        <v>2</v>
      </c>
      <c r="D172" s="2">
        <v>1</v>
      </c>
      <c r="E172" s="2">
        <f>VLOOKUP(B172,'Listado de precios'!$A$5:$C$184,3,0)</f>
        <v>6000</v>
      </c>
      <c r="F172" s="2">
        <f t="shared" si="17"/>
        <v>6000</v>
      </c>
    </row>
    <row r="173" spans="1:6" x14ac:dyDescent="0.2">
      <c r="E173" s="2" t="s">
        <v>87</v>
      </c>
      <c r="F173" s="2">
        <f>SUM(F148:F172)</f>
        <v>426964.18042666669</v>
      </c>
    </row>
  </sheetData>
  <conditionalFormatting sqref="A1:XFD1048576">
    <cfRule type="notContainsBlanks" dxfId="53" priority="1">
      <formula>LEN(TRIM(A1))&gt;0</formula>
    </cfRule>
    <cfRule type="containsBlanks" dxfId="52" priority="2">
      <formula>LEN(TRIM(A1))=0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DAFD841-E051-49A9-BD0C-4EC97E1998D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37</vt:i4>
      </vt:variant>
    </vt:vector>
  </HeadingPairs>
  <TitlesOfParts>
    <vt:vector size="37" baseType="lpstr">
      <vt:lpstr>APU VIP ALT1</vt:lpstr>
      <vt:lpstr>APU VIS ALT1</vt:lpstr>
      <vt:lpstr>APU 1 ó 2 ALT1</vt:lpstr>
      <vt:lpstr>APU 3 ó 4 ALT1</vt:lpstr>
      <vt:lpstr>APU 5 ó 6 ALT1</vt:lpstr>
      <vt:lpstr>APU VIP medianeros ALT1</vt:lpstr>
      <vt:lpstr>APU VIS medianeros ALT1</vt:lpstr>
      <vt:lpstr>APU VIP ALT2</vt:lpstr>
      <vt:lpstr>APU VIS ALT2</vt:lpstr>
      <vt:lpstr>APU 1 ó 2 ALT2</vt:lpstr>
      <vt:lpstr>APU 3 ó 4 ALT2</vt:lpstr>
      <vt:lpstr>APU 5 ó 6 ALT2</vt:lpstr>
      <vt:lpstr>APU VIP medianeros ALT2</vt:lpstr>
      <vt:lpstr>APU VIS medianeros ALT2</vt:lpstr>
      <vt:lpstr>APU VIP ALT3 </vt:lpstr>
      <vt:lpstr>APU VIS ALT3</vt:lpstr>
      <vt:lpstr>APU 1 ó 2 ALT3</vt:lpstr>
      <vt:lpstr>APU 3 ó 4 ALT3</vt:lpstr>
      <vt:lpstr>APU 5 ó 6 ALT3 </vt:lpstr>
      <vt:lpstr>APU VIP medianeros ALT3</vt:lpstr>
      <vt:lpstr>APU VIS medianeros ALT3</vt:lpstr>
      <vt:lpstr>APU VIP ALT4 </vt:lpstr>
      <vt:lpstr>APU VIS ALT4</vt:lpstr>
      <vt:lpstr>APU 1 ó 2 ALT4 </vt:lpstr>
      <vt:lpstr>APU 3 ó 4 ALT4</vt:lpstr>
      <vt:lpstr>APU 5 ó 6 ALT4</vt:lpstr>
      <vt:lpstr>APU VIP medianeros ALT4</vt:lpstr>
      <vt:lpstr>APU VIS medianeros ALT4</vt:lpstr>
      <vt:lpstr>APU VIP ALT5</vt:lpstr>
      <vt:lpstr>APU VIS ALT5</vt:lpstr>
      <vt:lpstr>APU 1 ó 2  ALT5 </vt:lpstr>
      <vt:lpstr>APU 3 ó 4 ALT5 </vt:lpstr>
      <vt:lpstr>APU 5 ó 6  ALT5</vt:lpstr>
      <vt:lpstr>APU VIP medianeros ALT5</vt:lpstr>
      <vt:lpstr>APU VIS medianeros ALT5</vt:lpstr>
      <vt:lpstr>Hoja1</vt:lpstr>
      <vt:lpstr>Listado de precios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</dc:creator>
  <cp:lastModifiedBy>Oscar Javier García Romero</cp:lastModifiedBy>
  <dcterms:created xsi:type="dcterms:W3CDTF">2017-06-12T15:56:21Z</dcterms:created>
  <dcterms:modified xsi:type="dcterms:W3CDTF">2017-10-24T22:36:10Z</dcterms:modified>
</cp:coreProperties>
</file>